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448ED2F8-F0CC-409A-9506-FF559AC30154}"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K72" i="10" l="1"/>
  <c r="K71" i="10"/>
  <c r="K70" i="10"/>
  <c r="K69" i="10"/>
  <c r="K68" i="10"/>
  <c r="K67" i="10"/>
  <c r="K66" i="10"/>
  <c r="K65" i="10"/>
  <c r="K64" i="10"/>
  <c r="K63" i="10"/>
  <c r="K62" i="10"/>
  <c r="K61" i="10"/>
  <c r="K60" i="10"/>
  <c r="K59" i="10"/>
  <c r="K58" i="10"/>
  <c r="K57" i="10"/>
  <c r="K56" i="10"/>
  <c r="K55" i="10"/>
  <c r="K54" i="10"/>
  <c r="K53" i="10"/>
  <c r="K52" i="10"/>
  <c r="K51" i="10"/>
  <c r="K50" i="10"/>
  <c r="K49" i="10"/>
  <c r="K48" i="10"/>
  <c r="K47" i="10"/>
  <c r="K46" i="10"/>
  <c r="K45" i="10"/>
  <c r="K44" i="10"/>
  <c r="K43" i="10"/>
  <c r="K42" i="10"/>
  <c r="K41" i="10"/>
  <c r="K40" i="10"/>
  <c r="K39" i="10"/>
  <c r="K38" i="10"/>
  <c r="K37" i="10"/>
  <c r="K36" i="10"/>
  <c r="K35" i="10"/>
  <c r="K34" i="10"/>
  <c r="K33" i="10"/>
  <c r="K32" i="10"/>
  <c r="K31" i="10"/>
  <c r="K30" i="10"/>
  <c r="K29" i="10"/>
  <c r="K28" i="10"/>
  <c r="K27" i="10"/>
  <c r="K26" i="10"/>
  <c r="K25" i="10"/>
  <c r="K24" i="10"/>
  <c r="D56" i="10"/>
  <c r="D51" i="10"/>
  <c r="D41" i="10"/>
  <c r="D60" i="10" s="1"/>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3" i="8"/>
  <c r="C47" i="8"/>
  <c r="C62"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c r="E68" i="8"/>
  <c r="E76" i="8" s="1"/>
  <c r="E81" i="8"/>
  <c r="F65" i="8"/>
  <c r="F75" i="8" s="1"/>
  <c r="F68" i="8"/>
  <c r="F76" i="8"/>
  <c r="F81" i="8"/>
  <c r="G65" i="8"/>
  <c r="G75" i="8" s="1"/>
  <c r="G68" i="8"/>
  <c r="G76" i="8" s="1"/>
  <c r="G81" i="8"/>
  <c r="H65" i="8"/>
  <c r="H75" i="8"/>
  <c r="H68" i="8"/>
  <c r="H76" i="8" s="1"/>
  <c r="H81" i="8"/>
  <c r="I65" i="8"/>
  <c r="I75" i="8"/>
  <c r="I68" i="8"/>
  <c r="I76" i="8"/>
  <c r="I81" i="8"/>
  <c r="J65" i="8"/>
  <c r="J75" i="8" s="1"/>
  <c r="J68" i="8"/>
  <c r="J76" i="8" s="1"/>
  <c r="J81" i="8"/>
  <c r="K65" i="8"/>
  <c r="K75" i="8" s="1"/>
  <c r="K68" i="8"/>
  <c r="K76" i="8" s="1"/>
  <c r="K81" i="8"/>
  <c r="L65" i="8"/>
  <c r="L75" i="8" s="1"/>
  <c r="L68" i="8"/>
  <c r="L76" i="8" s="1"/>
  <c r="L81" i="8"/>
  <c r="M65" i="8"/>
  <c r="M75" i="8"/>
  <c r="M68" i="8"/>
  <c r="M76" i="8" s="1"/>
  <c r="M81" i="8"/>
  <c r="N65" i="8"/>
  <c r="N75" i="8" s="1"/>
  <c r="N68" i="8"/>
  <c r="N76" i="8"/>
  <c r="N81" i="8"/>
  <c r="O65" i="8"/>
  <c r="O75" i="8" s="1"/>
  <c r="O68" i="8"/>
  <c r="O76" i="8" s="1"/>
  <c r="O81" i="8"/>
  <c r="P65" i="8"/>
  <c r="P75" i="8" s="1"/>
  <c r="P68" i="8"/>
  <c r="P76" i="8" s="1"/>
  <c r="P81" i="8"/>
  <c r="Q65" i="8"/>
  <c r="Q75" i="8" s="1"/>
  <c r="Q68" i="8"/>
  <c r="Q76" i="8" s="1"/>
  <c r="Q81" i="8"/>
  <c r="R65" i="8"/>
  <c r="R75" i="8" s="1"/>
  <c r="R68" i="8"/>
  <c r="R76" i="8" s="1"/>
  <c r="R81" i="8"/>
  <c r="S63" i="8"/>
  <c r="S65" i="8"/>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B48" i="8" l="1"/>
  <c r="B57" i="8" s="1"/>
  <c r="B79" i="8" s="1"/>
  <c r="B62" i="8"/>
  <c r="D66" i="8"/>
  <c r="E66" i="8" s="1"/>
  <c r="F66" i="8" s="1"/>
  <c r="G66" i="8" s="1"/>
  <c r="H66" i="8" s="1"/>
  <c r="I66" i="8" s="1"/>
  <c r="J66" i="8" s="1"/>
  <c r="K66" i="8" s="1"/>
  <c r="L66" i="8" s="1"/>
  <c r="M66" i="8" s="1"/>
  <c r="N66" i="8" s="1"/>
  <c r="O66" i="8" s="1"/>
  <c r="P66" i="8" s="1"/>
  <c r="Q66" i="8" s="1"/>
  <c r="R66" i="8" s="1"/>
  <c r="S66" i="8" s="1"/>
  <c r="T66" i="8" s="1"/>
  <c r="U66" i="8" s="1"/>
  <c r="V66" i="8" s="1"/>
  <c r="W66" i="8" s="1"/>
  <c r="B61" i="8"/>
  <c r="W75" i="8"/>
  <c r="S75" i="8"/>
  <c r="C59" i="8"/>
  <c r="C60" i="8"/>
  <c r="C61" i="8"/>
  <c r="D47" i="8"/>
  <c r="B58" i="8"/>
  <c r="C48" i="8"/>
  <c r="C57" i="8" s="1"/>
  <c r="B60" i="8"/>
  <c r="C79" i="8" l="1"/>
  <c r="B78" i="8"/>
  <c r="C58" i="8"/>
  <c r="C64" i="8" s="1"/>
  <c r="C67" i="8" s="1"/>
  <c r="D60" i="8"/>
  <c r="D61" i="8"/>
  <c r="E47" i="8"/>
  <c r="D62" i="8"/>
  <c r="D48" i="8"/>
  <c r="D57" i="8" s="1"/>
  <c r="D59" i="8"/>
  <c r="B64" i="8"/>
  <c r="B67" i="8" s="1"/>
  <c r="C78" i="8" l="1"/>
  <c r="C74" i="8"/>
  <c r="C69" i="8"/>
  <c r="D58" i="8"/>
  <c r="D79" i="8"/>
  <c r="D78" i="8"/>
  <c r="B74" i="8"/>
  <c r="B69" i="8"/>
  <c r="E61" i="8"/>
  <c r="F47" i="8"/>
  <c r="E62" i="8"/>
  <c r="E59" i="8"/>
  <c r="E60" i="8"/>
  <c r="E48" i="8"/>
  <c r="E57" i="8" s="1"/>
  <c r="F62" i="8" l="1"/>
  <c r="F59" i="8"/>
  <c r="F60" i="8"/>
  <c r="F61" i="8"/>
  <c r="F48" i="8"/>
  <c r="F57" i="8" s="1"/>
  <c r="G47" i="8"/>
  <c r="E58" i="8"/>
  <c r="E78" i="8" s="1"/>
  <c r="B70" i="8"/>
  <c r="B71" i="8"/>
  <c r="C70" i="8"/>
  <c r="C71" i="8" s="1"/>
  <c r="E64" i="8"/>
  <c r="E67" i="8" s="1"/>
  <c r="E79" i="8"/>
  <c r="D64" i="8"/>
  <c r="D67" i="8" s="1"/>
  <c r="F58" i="8" l="1"/>
  <c r="F64" i="8" s="1"/>
  <c r="F67" i="8" s="1"/>
  <c r="G59" i="8"/>
  <c r="G60" i="8"/>
  <c r="G61" i="8"/>
  <c r="H47" i="8"/>
  <c r="G62" i="8"/>
  <c r="G48" i="8"/>
  <c r="G57" i="8" s="1"/>
  <c r="E74" i="8"/>
  <c r="E69" i="8"/>
  <c r="B77" i="8"/>
  <c r="B82" i="8" s="1"/>
  <c r="C77" i="8"/>
  <c r="C82" i="8" s="1"/>
  <c r="C85" i="8" s="1"/>
  <c r="F79" i="8"/>
  <c r="F78" i="8"/>
  <c r="D69" i="8"/>
  <c r="D74" i="8"/>
  <c r="F69" i="8" l="1"/>
  <c r="F74" i="8"/>
  <c r="C87" i="8"/>
  <c r="B83" i="8"/>
  <c r="B87" i="8"/>
  <c r="C83" i="8"/>
  <c r="C88" i="8" s="1"/>
  <c r="E70" i="8"/>
  <c r="E71" i="8"/>
  <c r="H60" i="8"/>
  <c r="H61" i="8"/>
  <c r="I47" i="8"/>
  <c r="H62" i="8"/>
  <c r="H48" i="8"/>
  <c r="H57" i="8" s="1"/>
  <c r="H59" i="8"/>
  <c r="D70" i="8"/>
  <c r="D71" i="8" s="1"/>
  <c r="G79" i="8"/>
  <c r="G58" i="8"/>
  <c r="G64" i="8" s="1"/>
  <c r="G67" i="8" s="1"/>
  <c r="G78" i="8" l="1"/>
  <c r="I61" i="8"/>
  <c r="J47" i="8"/>
  <c r="I62" i="8"/>
  <c r="I59" i="8"/>
  <c r="I60" i="8"/>
  <c r="I48" i="8"/>
  <c r="I57" i="8" s="1"/>
  <c r="B88" i="8"/>
  <c r="B85" i="8"/>
  <c r="B86" i="8" s="1"/>
  <c r="G74" i="8"/>
  <c r="G69" i="8"/>
  <c r="D77" i="8"/>
  <c r="D82" i="8" s="1"/>
  <c r="H58" i="8"/>
  <c r="H64" i="8" s="1"/>
  <c r="H67" i="8" s="1"/>
  <c r="H79" i="8"/>
  <c r="F70" i="8"/>
  <c r="H69" i="8" l="1"/>
  <c r="H74" i="8"/>
  <c r="C86" i="8"/>
  <c r="C89" i="8" s="1"/>
  <c r="I58" i="8"/>
  <c r="I78" i="8" s="1"/>
  <c r="H78" i="8"/>
  <c r="G70" i="8"/>
  <c r="I64" i="8"/>
  <c r="I67" i="8" s="1"/>
  <c r="I79" i="8"/>
  <c r="J62" i="8"/>
  <c r="J59" i="8"/>
  <c r="J60" i="8"/>
  <c r="K47" i="8"/>
  <c r="J61" i="8"/>
  <c r="J48" i="8"/>
  <c r="J57" i="8" s="1"/>
  <c r="F71" i="8"/>
  <c r="D85" i="8"/>
  <c r="D86" i="8" s="1"/>
  <c r="D89" i="8" s="1"/>
  <c r="D83" i="8"/>
  <c r="D88" i="8" s="1"/>
  <c r="D87" i="8"/>
  <c r="E77" i="8"/>
  <c r="J58" i="8" l="1"/>
  <c r="J64" i="8"/>
  <c r="J67" i="8" s="1"/>
  <c r="J79" i="8"/>
  <c r="J78" i="8"/>
  <c r="I74" i="8"/>
  <c r="I69" i="8"/>
  <c r="G71" i="8"/>
  <c r="K59" i="8"/>
  <c r="K60" i="8"/>
  <c r="K61" i="8"/>
  <c r="L47" i="8"/>
  <c r="K48" i="8"/>
  <c r="K57" i="8" s="1"/>
  <c r="K62" i="8"/>
  <c r="E82" i="8"/>
  <c r="F77" i="8"/>
  <c r="F82" i="8" s="1"/>
  <c r="F85" i="8" s="1"/>
  <c r="B89" i="8"/>
  <c r="H70" i="8"/>
  <c r="K58" i="8" l="1"/>
  <c r="K64" i="8" s="1"/>
  <c r="K67" i="8" s="1"/>
  <c r="K79" i="8"/>
  <c r="K78" i="8"/>
  <c r="L60" i="8"/>
  <c r="L61" i="8"/>
  <c r="M47" i="8"/>
  <c r="L62" i="8"/>
  <c r="L48" i="8"/>
  <c r="L57" i="8" s="1"/>
  <c r="L59" i="8"/>
  <c r="L58" i="8" s="1"/>
  <c r="I70" i="8"/>
  <c r="J69" i="8"/>
  <c r="J74" i="8"/>
  <c r="H71" i="8"/>
  <c r="E85" i="8"/>
  <c r="E86" i="8" s="1"/>
  <c r="E89" i="8" s="1"/>
  <c r="E83" i="8"/>
  <c r="E88" i="8" s="1"/>
  <c r="F87" i="8"/>
  <c r="F83" i="8"/>
  <c r="F88" i="8" s="1"/>
  <c r="E87" i="8"/>
  <c r="G77" i="8"/>
  <c r="G82" i="8" s="1"/>
  <c r="G85" i="8" s="1"/>
  <c r="G87" i="8" l="1"/>
  <c r="M61" i="8"/>
  <c r="N47" i="8"/>
  <c r="M62" i="8"/>
  <c r="M59" i="8"/>
  <c r="M60" i="8"/>
  <c r="M48" i="8"/>
  <c r="M57" i="8" s="1"/>
  <c r="G83" i="8"/>
  <c r="G88" i="8" s="1"/>
  <c r="F86" i="8"/>
  <c r="F89" i="8" s="1"/>
  <c r="J70" i="8"/>
  <c r="L79" i="8"/>
  <c r="L78" i="8"/>
  <c r="L64" i="8"/>
  <c r="L67" i="8" s="1"/>
  <c r="K74" i="8"/>
  <c r="K69" i="8"/>
  <c r="I71" i="8"/>
  <c r="H77" i="8"/>
  <c r="H82" i="8" s="1"/>
  <c r="H85" i="8" s="1"/>
  <c r="L69" i="8" l="1"/>
  <c r="L74" i="8"/>
  <c r="M79" i="8"/>
  <c r="N62" i="8"/>
  <c r="N59" i="8"/>
  <c r="N60" i="8"/>
  <c r="N61" i="8"/>
  <c r="N48" i="8"/>
  <c r="N57" i="8" s="1"/>
  <c r="O47" i="8"/>
  <c r="K70" i="8"/>
  <c r="H83" i="8"/>
  <c r="H88" i="8" s="1"/>
  <c r="H87" i="8"/>
  <c r="I77" i="8"/>
  <c r="I82" i="8" s="1"/>
  <c r="I85" i="8" s="1"/>
  <c r="J71" i="8"/>
  <c r="G86" i="8"/>
  <c r="G89" i="8" s="1"/>
  <c r="M58" i="8"/>
  <c r="M64" i="8" s="1"/>
  <c r="M67" i="8" s="1"/>
  <c r="M74" i="8" l="1"/>
  <c r="M69" i="8"/>
  <c r="N79" i="8"/>
  <c r="L70" i="8"/>
  <c r="M78" i="8"/>
  <c r="K71" i="8"/>
  <c r="H86" i="8"/>
  <c r="H89" i="8" s="1"/>
  <c r="O59" i="8"/>
  <c r="O60" i="8"/>
  <c r="O61" i="8"/>
  <c r="P47" i="8"/>
  <c r="O62" i="8"/>
  <c r="O48" i="8"/>
  <c r="O57" i="8" s="1"/>
  <c r="N58" i="8"/>
  <c r="N78" i="8" s="1"/>
  <c r="I83" i="8"/>
  <c r="I88" i="8" s="1"/>
  <c r="J77" i="8"/>
  <c r="J82" i="8" s="1"/>
  <c r="I87" i="8"/>
  <c r="K77" i="8" l="1"/>
  <c r="K82" i="8" s="1"/>
  <c r="P60" i="8"/>
  <c r="P61" i="8"/>
  <c r="Q47" i="8"/>
  <c r="P62" i="8"/>
  <c r="P48" i="8"/>
  <c r="P57" i="8" s="1"/>
  <c r="P59" i="8"/>
  <c r="L71" i="8"/>
  <c r="N64" i="8"/>
  <c r="N67" i="8" s="1"/>
  <c r="K83" i="8"/>
  <c r="K87" i="8"/>
  <c r="O79" i="8"/>
  <c r="I86" i="8"/>
  <c r="I89" i="8" s="1"/>
  <c r="M70" i="8"/>
  <c r="J85" i="8"/>
  <c r="J83" i="8"/>
  <c r="J88" i="8" s="1"/>
  <c r="J87" i="8"/>
  <c r="O58" i="8"/>
  <c r="O78" i="8" s="1"/>
  <c r="O64" i="8" l="1"/>
  <c r="O67" i="8" s="1"/>
  <c r="K85" i="8"/>
  <c r="L77" i="8"/>
  <c r="L82" i="8" s="1"/>
  <c r="O74" i="8"/>
  <c r="O69" i="8"/>
  <c r="M71" i="8"/>
  <c r="K86" i="8"/>
  <c r="K89" i="8" s="1"/>
  <c r="N69" i="8"/>
  <c r="N74" i="8"/>
  <c r="Q61" i="8"/>
  <c r="R47" i="8"/>
  <c r="Q59" i="8"/>
  <c r="Q60" i="8"/>
  <c r="Q62" i="8"/>
  <c r="Q48" i="8"/>
  <c r="Q57" i="8" s="1"/>
  <c r="P58" i="8"/>
  <c r="P64" i="8" s="1"/>
  <c r="P67" i="8" s="1"/>
  <c r="J86" i="8"/>
  <c r="J89" i="8" s="1"/>
  <c r="K88" i="8"/>
  <c r="P79" i="8"/>
  <c r="M77" i="8" l="1"/>
  <c r="M82" i="8" s="1"/>
  <c r="L85" i="8"/>
  <c r="L86" i="8" s="1"/>
  <c r="L89" i="8" s="1"/>
  <c r="L83" i="8"/>
  <c r="L88" i="8" s="1"/>
  <c r="P78" i="8"/>
  <c r="L87" i="8"/>
  <c r="P74" i="8"/>
  <c r="P69" i="8"/>
  <c r="Q58" i="8"/>
  <c r="Q64" i="8" s="1"/>
  <c r="Q67" i="8" s="1"/>
  <c r="N70" i="8"/>
  <c r="N77" i="8" s="1"/>
  <c r="N82" i="8" s="1"/>
  <c r="Q78" i="8"/>
  <c r="Q79" i="8"/>
  <c r="R62" i="8"/>
  <c r="R60" i="8"/>
  <c r="R59" i="8"/>
  <c r="R61" i="8"/>
  <c r="R48" i="8"/>
  <c r="R57" i="8" s="1"/>
  <c r="S47" i="8"/>
  <c r="O70" i="8"/>
  <c r="O71" i="8"/>
  <c r="R58" i="8" l="1"/>
  <c r="B26" i="8" s="1"/>
  <c r="M85" i="8"/>
  <c r="M86" i="8" s="1"/>
  <c r="M89" i="8" s="1"/>
  <c r="M87" i="8"/>
  <c r="M83" i="8"/>
  <c r="M88" i="8" s="1"/>
  <c r="Q74" i="8"/>
  <c r="Q69" i="8"/>
  <c r="S48" i="8"/>
  <c r="S57" i="8" s="1"/>
  <c r="S61" i="8"/>
  <c r="S59" i="8"/>
  <c r="S60" i="8"/>
  <c r="S62" i="8"/>
  <c r="T47" i="8"/>
  <c r="B29" i="8"/>
  <c r="R64" i="8"/>
  <c r="R67" i="8" s="1"/>
  <c r="R79" i="8"/>
  <c r="R78" i="8"/>
  <c r="P70" i="8"/>
  <c r="P71" i="8"/>
  <c r="N85" i="8"/>
  <c r="N86" i="8" s="1"/>
  <c r="N89" i="8" s="1"/>
  <c r="N83" i="8"/>
  <c r="N88" i="8" s="1"/>
  <c r="N87" i="8"/>
  <c r="O77" i="8"/>
  <c r="O82" i="8" s="1"/>
  <c r="B32" i="8"/>
  <c r="N71" i="8"/>
  <c r="T48" i="8" l="1"/>
  <c r="T57" i="8" s="1"/>
  <c r="T61" i="8"/>
  <c r="T59" i="8"/>
  <c r="U47" i="8"/>
  <c r="T60" i="8"/>
  <c r="T62" i="8"/>
  <c r="S64" i="8"/>
  <c r="S67" i="8" s="1"/>
  <c r="S79" i="8"/>
  <c r="O85" i="8"/>
  <c r="O86" i="8" s="1"/>
  <c r="O89" i="8" s="1"/>
  <c r="O83" i="8"/>
  <c r="O88" i="8" s="1"/>
  <c r="O87" i="8"/>
  <c r="R74" i="8"/>
  <c r="R69" i="8"/>
  <c r="Q70" i="8"/>
  <c r="P77" i="8"/>
  <c r="P82" i="8" s="1"/>
  <c r="S58" i="8"/>
  <c r="S78" i="8" s="1"/>
  <c r="T58" i="8" l="1"/>
  <c r="Q77" i="8"/>
  <c r="Q82" i="8" s="1"/>
  <c r="Q85" i="8" s="1"/>
  <c r="Q83" i="8"/>
  <c r="Q87" i="8"/>
  <c r="U48" i="8"/>
  <c r="U57" i="8" s="1"/>
  <c r="U61" i="8"/>
  <c r="U59" i="8"/>
  <c r="V47" i="8"/>
  <c r="U60" i="8"/>
  <c r="U62" i="8"/>
  <c r="Q71" i="8"/>
  <c r="S74" i="8"/>
  <c r="S69" i="8"/>
  <c r="R70" i="8"/>
  <c r="R77" i="8" s="1"/>
  <c r="R71" i="8"/>
  <c r="P85" i="8"/>
  <c r="P86" i="8" s="1"/>
  <c r="P89" i="8" s="1"/>
  <c r="P87" i="8"/>
  <c r="P83" i="8"/>
  <c r="P88" i="8" s="1"/>
  <c r="R82" i="8"/>
  <c r="T64" i="8"/>
  <c r="T67" i="8" s="1"/>
  <c r="T79" i="8"/>
  <c r="T78" i="8"/>
  <c r="S70" i="8" l="1"/>
  <c r="S77" i="8" s="1"/>
  <c r="S71" i="8"/>
  <c r="U79" i="8"/>
  <c r="T69" i="8"/>
  <c r="T74" i="8"/>
  <c r="S82" i="8"/>
  <c r="V48" i="8"/>
  <c r="V57" i="8" s="1"/>
  <c r="V61" i="8"/>
  <c r="V59" i="8"/>
  <c r="V62" i="8"/>
  <c r="W47" i="8"/>
  <c r="V60" i="8"/>
  <c r="R85" i="8"/>
  <c r="R87" i="8"/>
  <c r="R83" i="8"/>
  <c r="R88" i="8" s="1"/>
  <c r="U58" i="8"/>
  <c r="U78" i="8" s="1"/>
  <c r="Q88" i="8"/>
  <c r="Q86" i="8"/>
  <c r="Q89" i="8" s="1"/>
  <c r="U64" i="8" l="1"/>
  <c r="U67" i="8" s="1"/>
  <c r="S85" i="8"/>
  <c r="S87" i="8"/>
  <c r="S83" i="8"/>
  <c r="S88" i="8" s="1"/>
  <c r="R86" i="8"/>
  <c r="V58" i="8"/>
  <c r="V64" i="8" s="1"/>
  <c r="V67" i="8" s="1"/>
  <c r="U69" i="8"/>
  <c r="U74" i="8"/>
  <c r="T70" i="8"/>
  <c r="T77" i="8" s="1"/>
  <c r="T82" i="8" s="1"/>
  <c r="T71" i="8"/>
  <c r="W48" i="8"/>
  <c r="W57" i="8" s="1"/>
  <c r="W61" i="8"/>
  <c r="W59" i="8"/>
  <c r="W60" i="8"/>
  <c r="W62" i="8"/>
  <c r="V79" i="8"/>
  <c r="V78" i="8"/>
  <c r="V74" i="8" l="1"/>
  <c r="V69" i="8"/>
  <c r="R89" i="8"/>
  <c r="G28" i="8"/>
  <c r="W79" i="8"/>
  <c r="U70" i="8"/>
  <c r="U77" i="8" s="1"/>
  <c r="U82" i="8" s="1"/>
  <c r="T85" i="8"/>
  <c r="T87" i="8"/>
  <c r="T83" i="8"/>
  <c r="T88" i="8" s="1"/>
  <c r="W58" i="8"/>
  <c r="W64" i="8" s="1"/>
  <c r="W67" i="8" s="1"/>
  <c r="S86" i="8"/>
  <c r="S89" i="8" s="1"/>
  <c r="W78" i="8" l="1"/>
  <c r="U85" i="8"/>
  <c r="U87" i="8"/>
  <c r="U83" i="8"/>
  <c r="U88" i="8" s="1"/>
  <c r="W74" i="8"/>
  <c r="W69" i="8"/>
  <c r="T86" i="8"/>
  <c r="T89" i="8" s="1"/>
  <c r="U71" i="8"/>
  <c r="V70" i="8"/>
  <c r="V77" i="8" s="1"/>
  <c r="V82" i="8" s="1"/>
  <c r="V85" i="8" l="1"/>
  <c r="V87" i="8"/>
  <c r="V83" i="8"/>
  <c r="V88" i="8" s="1"/>
  <c r="V71" i="8"/>
  <c r="W70" i="8"/>
  <c r="W77" i="8" s="1"/>
  <c r="W82" i="8" s="1"/>
  <c r="W71" i="8"/>
  <c r="U86" i="8"/>
  <c r="U89" i="8" s="1"/>
  <c r="W85" i="8" l="1"/>
  <c r="W87" i="8"/>
  <c r="W83" i="8"/>
  <c r="W88" i="8" s="1"/>
  <c r="G26" i="8" s="1"/>
  <c r="V86" i="8"/>
  <c r="V89" i="8" s="1"/>
  <c r="W86" i="8" l="1"/>
  <c r="W89" i="8" s="1"/>
  <c r="G27" i="8" s="1"/>
</calcChain>
</file>

<file path=xl/sharedStrings.xml><?xml version="1.0" encoding="utf-8"?>
<sst xmlns="http://schemas.openxmlformats.org/spreadsheetml/2006/main" count="1093" uniqueCount="553">
  <si>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</si>
  <si>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</si>
  <si>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</si>
  <si>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</si>
  <si>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</si>
  <si>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</si>
  <si>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</si>
  <si>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</si>
  <si>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</si>
  <si>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</si>
  <si>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</si>
  <si>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</si>
  <si>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</si>
  <si>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</si>
  <si>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</si>
  <si>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</si>
  <si>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</si>
  <si>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</si>
  <si>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</si>
  <si>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</si>
  <si>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</si>
  <si>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</si>
  <si>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</si>
  <si>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</si>
  <si>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</si>
  <si>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</si>
  <si>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</si>
  <si>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</si>
  <si>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</si>
  <si>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</si>
  <si>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</si>
  <si>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</si>
  <si>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</si>
  <si>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</si>
  <si>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</si>
  <si>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</si>
  <si>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</si>
  <si>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</si>
  <si>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</si>
  <si>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</si>
  <si>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</si>
  <si>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</si>
  <si>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</si>
  <si>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</si>
  <si>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</si>
  <si>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</si>
  <si>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</si>
  <si>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</si>
  <si>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</si>
  <si>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</si>
  <si>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</si>
  <si>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</si>
  <si>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</si>
  <si>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</si>
  <si>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</si>
  <si>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</si>
  <si>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</si>
  <si>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</si>
  <si>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</si>
  <si>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</si>
  <si>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</si>
  <si>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</si>
  <si>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</si>
  <si>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</si>
  <si>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</si>
  <si>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</si>
  <si>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</si>
  <si>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</si>
  <si>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</si>
  <si>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</si>
  <si>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</si>
  <si>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</si>
  <si>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</si>
  <si>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</si>
  <si>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</si>
  <si>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</si>
  <si>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</si>
  <si>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</si>
  <si>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</si>
  <si>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</si>
  <si>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</si>
  <si>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</si>
  <si>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</si>
  <si>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</si>
  <si>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</si>
  <si>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</si>
  <si>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</si>
  <si>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</si>
  <si>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</si>
  <si>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</si>
  <si>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</si>
  <si>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</si>
  <si>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</si>
  <si>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</si>
  <si>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</si>
  <si>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</si>
  <si>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</si>
  <si>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</si>
  <si>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</si>
  <si>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</si>
  <si>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</si>
  <si>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</si>
  <si>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</si>
  <si>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</si>
  <si>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</si>
  <si>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</si>
  <si>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</si>
  <si>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</si>
  <si>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</si>
  <si>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</si>
  <si>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</si>
  <si>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</si>
  <si>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</si>
  <si>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</si>
  <si>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</si>
  <si>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</si>
  <si>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</si>
  <si>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</si>
  <si>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</si>
  <si>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</si>
  <si>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</si>
  <si>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</si>
  <si>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</si>
  <si>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</si>
  <si>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</si>
  <si>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</si>
  <si>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</si>
  <si>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</si>
  <si>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</si>
  <si>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</si>
  <si>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</si>
  <si>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</si>
  <si>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</si>
  <si>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</si>
  <si>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</si>
  <si>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</si>
  <si>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</si>
  <si>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</si>
  <si>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</si>
  <si>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</si>
  <si>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</si>
  <si>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</si>
  <si>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</si>
  <si>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</si>
  <si>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</si>
  <si>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</si>
  <si>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</si>
  <si>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</si>
  <si>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</si>
  <si>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</si>
  <si>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</si>
  <si>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</si>
  <si>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</si>
  <si>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</si>
  <si>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</si>
  <si>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</si>
  <si>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</si>
  <si>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</si>
  <si>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</si>
  <si>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</si>
  <si>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</si>
  <si>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</si>
  <si>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</si>
  <si>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</si>
  <si>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</si>
  <si>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</si>
  <si>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</si>
  <si>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</si>
  <si>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</si>
  <si>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</si>
  <si>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</si>
  <si>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</si>
  <si>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</si>
  <si>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</si>
  <si>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</si>
  <si>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</si>
  <si>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</si>
  <si>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</si>
  <si>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</si>
  <si>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</si>
  <si>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</si>
  <si>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</si>
  <si>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</si>
  <si>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</si>
  <si>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</si>
  <si>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</si>
  <si>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</si>
  <si>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</si>
  <si>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</si>
  <si>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</si>
  <si>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</si>
  <si>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</si>
  <si>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</si>
  <si>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</si>
  <si>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</si>
  <si>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</si>
  <si>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</si>
  <si>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</si>
  <si>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</si>
  <si>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</si>
  <si>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</si>
  <si>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</si>
  <si>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</si>
  <si>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</si>
  <si>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</si>
  <si>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</si>
  <si>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</si>
  <si>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</si>
  <si>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</si>
  <si>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</si>
  <si>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</si>
  <si>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</si>
  <si>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</si>
  <si>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</si>
  <si>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</si>
  <si>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</si>
  <si>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</si>
  <si>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</si>
  <si>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</si>
  <si>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</si>
  <si>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</si>
  <si>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</si>
  <si>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</si>
  <si>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</si>
  <si>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</si>
  <si>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</si>
  <si>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</si>
  <si>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</si>
  <si>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</si>
  <si>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</si>
  <si>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</si>
  <si>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</si>
  <si>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</si>
  <si>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</si>
  <si>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</si>
  <si>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</si>
  <si>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</si>
  <si>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</si>
  <si>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</si>
  <si>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</si>
  <si>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</si>
  <si>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</si>
  <si>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</si>
  <si>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</si>
  <si>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</si>
  <si>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</si>
  <si>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</si>
  <si>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</si>
  <si>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</si>
  <si>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</si>
  <si>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</si>
  <si>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</si>
  <si>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</si>
  <si>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</si>
  <si>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</si>
  <si>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</si>
  <si>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</si>
  <si>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</si>
  <si>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</si>
  <si>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</si>
  <si>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</si>
  <si>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</si>
  <si>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</si>
  <si>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</si>
  <si>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</si>
  <si>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</si>
  <si>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</si>
  <si>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</si>
  <si>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</si>
  <si>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</si>
  <si>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</si>
  <si>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</si>
  <si>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</si>
  <si>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</si>
  <si>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</si>
  <si>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</si>
  <si>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</si>
  <si>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</si>
  <si>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</si>
  <si>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</si>
  <si>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</si>
  <si>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</si>
  <si>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</si>
  <si>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</si>
  <si>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</si>
  <si>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</si>
  <si>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</si>
  <si>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</si>
  <si>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</si>
  <si>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</si>
  <si>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</si>
  <si>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</si>
  <si>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</si>
  <si>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</si>
  <si>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</si>
  <si>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</si>
  <si>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</si>
  <si>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</si>
  <si>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</si>
  <si>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</si>
  <si>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</si>
  <si>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</si>
  <si>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</si>
  <si>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</si>
  <si>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</si>
  <si>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</si>
  <si>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</si>
  <si>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</si>
  <si>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</si>
  <si>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</si>
  <si>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</si>
  <si>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</si>
  <si>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</si>
  <si>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</si>
  <si>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</si>
  <si>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</si>
  <si>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</si>
  <si>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</si>
  <si>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</si>
  <si>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</si>
  <si>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</si>
  <si>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</si>
  <si>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</si>
  <si>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</si>
  <si>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</si>
  <si>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</si>
  <si>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</si>
  <si>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</si>
  <si>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</si>
  <si>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</si>
  <si>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</si>
  <si>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</si>
  <si>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</si>
  <si>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</si>
  <si>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</si>
  <si>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</si>
  <si>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</si>
  <si>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</si>
  <si>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</si>
  <si>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</si>
  <si>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</si>
  <si>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</si>
  <si>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</si>
  <si>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</si>
  <si>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</si>
  <si>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</si>
  <si>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</si>
  <si>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</si>
  <si>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</si>
  <si>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</si>
  <si>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</si>
  <si>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</si>
  <si>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</si>
  <si>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</si>
  <si>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</si>
  <si>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</si>
  <si>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</si>
  <si>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</si>
  <si>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</si>
  <si>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</si>
  <si>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</si>
  <si>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</si>
  <si>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</si>
  <si>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</si>
  <si>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</si>
  <si>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</si>
  <si>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</si>
  <si>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</si>
  <si>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</si>
  <si>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</si>
  <si>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</si>
  <si>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</si>
  <si>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</si>
  <si>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</si>
  <si>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</si>
  <si>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</si>
  <si>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</si>
  <si>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</si>
  <si>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</si>
  <si>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</si>
  <si>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</si>
  <si>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</si>
  <si>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</si>
  <si>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</si>
  <si>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</si>
  <si>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</si>
  <si>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</si>
  <si>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</si>
  <si>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</si>
  <si>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</si>
  <si>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</si>
  <si>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</si>
  <si>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</si>
  <si>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</si>
  <si>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</si>
  <si>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</si>
  <si>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</si>
  <si>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</si>
  <si>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</si>
  <si>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</si>
  <si>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</si>
  <si>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</si>
  <si>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</si>
  <si>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</si>
  <si>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</si>
  <si>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</si>
  <si>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</si>
  <si>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</si>
  <si>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</si>
  <si>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</si>
  <si>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</si>
  <si>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</si>
  <si>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</si>
  <si>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</si>
  <si>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</si>
  <si>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</si>
  <si>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</si>
  <si>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</si>
  <si>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</si>
  <si>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</si>
  <si>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</si>
  <si>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</si>
  <si>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</si>
  <si>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</si>
  <si>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</si>
  <si>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</si>
  <si>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</si>
  <si>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</si>
  <si>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</si>
  <si>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</si>
  <si>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</si>
  <si>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</si>
  <si>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</si>
  <si>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</si>
  <si>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</si>
  <si>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</si>
  <si>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</si>
  <si>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</si>
  <si>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</si>
  <si>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</si>
  <si>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</si>
  <si>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</si>
  <si>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</si>
  <si>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</si>
  <si>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</si>
  <si>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</si>
  <si>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</si>
  <si>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</si>
  <si>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</si>
  <si>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</si>
  <si>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</si>
  <si>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</si>
  <si>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</si>
  <si>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</si>
  <si>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</si>
  <si>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</si>
  <si>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</si>
  <si>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</si>
  <si>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</si>
  <si>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</si>
  <si>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</si>
  <si>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</si>
  <si>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</si>
  <si>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</si>
  <si>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</si>
  <si>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</si>
  <si>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</si>
  <si>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</si>
  <si>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</si>
  <si>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</si>
  <si>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</si>
  <si>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</si>
  <si>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</si>
  <si>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</si>
  <si>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</si>
  <si>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</si>
  <si>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</si>
  <si>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</si>
  <si>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</si>
  <si>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</si>
  <si>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</si>
  <si>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</si>
  <si>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</si>
  <si>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</si>
  <si>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</si>
  <si>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</si>
  <si>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</si>
  <si>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</si>
  <si>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</si>
  <si>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</si>
  <si>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</si>
  <si>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</si>
  <si>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</si>
  <si>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</si>
  <si>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</si>
  <si>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</si>
  <si>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</si>
  <si>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</si>
  <si>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</si>
  <si>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</si>
  <si>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</si>
  <si>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</si>
  <si>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</si>
  <si>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</si>
  <si>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</si>
  <si>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</si>
  <si>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</si>
  <si>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</si>
  <si>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</si>
  <si>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</si>
  <si>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</si>
  <si>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</si>
  <si>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</si>
  <si>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</si>
  <si>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</si>
  <si>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</si>
  <si>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</si>
  <si>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</si>
  <si>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</si>
  <si>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</si>
  <si>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</si>
  <si>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</si>
  <si>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</si>
  <si>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</si>
  <si>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Строительство ВЛ-6кВ, 0,7км, строительство КЛ-6кВ - 0,1км, строительство КЛ-0,4кВ - 0,25км, установка п.у. 2 шт</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</si>
  <si>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</si>
  <si>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</si>
  <si>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</si>
  <si>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</si>
  <si>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</si>
  <si>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</si>
  <si>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</si>
  <si>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</si>
  <si>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</si>
  <si>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</si>
  <si>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</si>
  <si>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</si>
  <si>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</si>
  <si>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</si>
  <si>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</si>
  <si>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</si>
  <si>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</si>
  <si>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</si>
  <si>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</si>
  <si>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3,07 млн руб без НДС</t>
  </si>
  <si>
    <t>МВ×А-0;км ЛЭП-1;т.у.-2;шт.-0</t>
  </si>
  <si>
    <t>З</t>
  </si>
  <si>
    <t>Сметный расчет счетоимости</t>
  </si>
  <si>
    <t>выполнен</t>
  </si>
  <si>
    <t>решение на размещение №422-2024 от 11.06.2024</t>
  </si>
  <si>
    <t>Год раскрытия информации: 2026 год</t>
  </si>
  <si>
    <t>3,04 млн руб с НДС</t>
  </si>
  <si>
    <t>2,53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</si>
</sst>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14" fontId="11" fillId="2" borderId="1" xfId="0" applyNumberFormat="1"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2587540.3613405018</c:v>
                </c:pt>
                <c:pt idx="3">
                  <c:v>4347835.1448841859</c:v>
                </c:pt>
                <c:pt idx="4">
                  <c:v>6278342.7163266558</c:v>
                </c:pt>
                <c:pt idx="5">
                  <c:v>8396018.1651246548</c:v>
                </c:pt>
                <c:pt idx="6">
                  <c:v>10719529.214090383</c:v>
                </c:pt>
                <c:pt idx="7">
                  <c:v>13269431.290524686</c:v>
                </c:pt>
                <c:pt idx="8">
                  <c:v>16068360.673879493</c:v>
                </c:pt>
                <c:pt idx="9">
                  <c:v>19141247.601831559</c:v>
                </c:pt>
                <c:pt idx="10">
                  <c:v>22515551.413874708</c:v>
                </c:pt>
                <c:pt idx="11">
                  <c:v>26221520.02954264</c:v>
                </c:pt>
                <c:pt idx="12">
                  <c:v>30292476.299357552</c:v>
                </c:pt>
                <c:pt idx="13">
                  <c:v>34765134.032993257</c:v>
                </c:pt>
                <c:pt idx="14">
                  <c:v>39679946.803635359</c:v>
                </c:pt>
                <c:pt idx="15">
                  <c:v>45081492.953091078</c:v>
                </c:pt>
                <c:pt idx="16">
                  <c:v>51018900.582139909</c:v>
                </c:pt>
              </c:numCache>
            </c:numRef>
          </c:val>
          <c:smooth val="0"/>
          <c:extLst>
            <c:ext xmlns:c16="http://schemas.microsoft.com/office/drawing/2014/chart" uri="{C3380CC4-5D6E-409C-BE32-E72D297353CC}">
              <c16:uniqueId val="{00000000-5372-4238-9997-5441F6D03EE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1424924.8729785788</c:v>
                </c:pt>
                <c:pt idx="3">
                  <c:v>1378569.0214924305</c:v>
                </c:pt>
                <c:pt idx="4">
                  <c:v>1337938.5856665242</c:v>
                </c:pt>
                <c:pt idx="5">
                  <c:v>1298810.0118946417</c:v>
                </c:pt>
                <c:pt idx="6">
                  <c:v>1261108.7082306505</c:v>
                </c:pt>
                <c:pt idx="7">
                  <c:v>1224765.2104516318</c:v>
                </c:pt>
                <c:pt idx="8">
                  <c:v>1189714.7254887864</c:v>
                </c:pt>
                <c:pt idx="9">
                  <c:v>1155896.721906557</c:v>
                </c:pt>
                <c:pt idx="10">
                  <c:v>1123254.5622539918</c:v>
                </c:pt>
                <c:pt idx="11">
                  <c:v>1091735.1726968798</c:v>
                </c:pt>
                <c:pt idx="12">
                  <c:v>1061288.7458570518</c:v>
                </c:pt>
                <c:pt idx="13">
                  <c:v>1031868.4732440159</c:v>
                </c:pt>
                <c:pt idx="14">
                  <c:v>1003430.3040706597</c:v>
                </c:pt>
                <c:pt idx="15">
                  <c:v>975932.7276049538</c:v>
                </c:pt>
                <c:pt idx="16">
                  <c:v>949336.5765288343</c:v>
                </c:pt>
              </c:numCache>
            </c:numRef>
          </c:val>
          <c:smooth val="0"/>
          <c:extLst>
            <c:ext xmlns:c16="http://schemas.microsoft.com/office/drawing/2014/chart" uri="{C3380CC4-5D6E-409C-BE32-E72D297353CC}">
              <c16:uniqueId val="{00000001-5372-4238-9997-5441F6D03EED}"/>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550</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6</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7</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524</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8</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9</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15</v>
      </c>
      <c r="B23" s="20" t="s">
        <v>16</v>
      </c>
      <c r="C23" s="17" t="s">
        <v>533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536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538</v>
      </c>
    </row>
    <row r="41" spans="1:24" ht="63" x14ac:dyDescent="0.25">
      <c r="A41" s="18" t="s">
        <v>47</v>
      </c>
      <c r="B41" s="24" t="s">
        <v>48</v>
      </c>
      <c r="C41" s="17" t="s">
        <v>539</v>
      </c>
    </row>
    <row r="42" spans="1:24" ht="47.25" x14ac:dyDescent="0.25">
      <c r="A42" s="18" t="s">
        <v>49</v>
      </c>
      <c r="B42" s="24" t="s">
        <v>50</v>
      </c>
      <c r="C42" s="17" t="s">
        <v>539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540</v>
      </c>
    </row>
    <row r="47" spans="1:24" ht="18.75" customHeight="1" x14ac:dyDescent="0.25">
      <c r="A47" s="21"/>
      <c r="B47" s="22"/>
      <c r="C47" s="23"/>
    </row>
    <row r="48" spans="1:24" ht="31.5" x14ac:dyDescent="0.25">
      <c r="A48" s="18" t="s">
        <v>59</v>
      </c>
      <c r="B48" s="24" t="s">
        <v>60</v>
      </c>
      <c r="C48" s="25" t="s">
        <v>551</v>
      </c>
    </row>
    <row r="49" spans="1:3" ht="31.5" x14ac:dyDescent="0.25">
      <c r="A49" s="18" t="s">
        <v>61</v>
      </c>
      <c r="B49" s="24" t="s">
        <v>62</v>
      </c>
      <c r="C49" s="25"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O_К1_8</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Строительство ВЛ-6кВ, 0,7км, строительство КЛ-6кВ - 0,1км, строительство КЛ-0,4кВ - 0,25км, установка п.у. 2 шт</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332</v>
      </c>
      <c r="B20" s="248" t="s">
        <v>333</v>
      </c>
      <c r="C20" s="243" t="s">
        <v>334</v>
      </c>
      <c r="D20" s="243"/>
      <c r="E20" s="242" t="s">
        <v>335</v>
      </c>
      <c r="F20" s="242"/>
      <c r="G20" s="248"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337</v>
      </c>
      <c r="AG20" s="243"/>
      <c r="AH20" s="7"/>
      <c r="AI20" s="7"/>
      <c r="AJ20" s="7"/>
    </row>
    <row r="21" spans="1:37" ht="48" customHeight="1" x14ac:dyDescent="0.25">
      <c r="A21" s="250"/>
      <c r="B21" s="250"/>
      <c r="C21" s="243"/>
      <c r="D21" s="243"/>
      <c r="E21" s="242"/>
      <c r="F21" s="242"/>
      <c r="G21" s="250"/>
      <c r="H21" s="243" t="s">
        <v>271</v>
      </c>
      <c r="I21" s="243"/>
      <c r="J21" s="243" t="s">
        <v>338</v>
      </c>
      <c r="K21" s="243"/>
      <c r="L21" s="243" t="s">
        <v>271</v>
      </c>
      <c r="M21" s="243"/>
      <c r="N21" s="243" t="s">
        <v>339</v>
      </c>
      <c r="O21" s="243"/>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5.2208348999999989</v>
      </c>
      <c r="E24" s="196">
        <v>0</v>
      </c>
      <c r="F24" s="197">
        <v>0</v>
      </c>
      <c r="G24" s="196">
        <v>0</v>
      </c>
      <c r="H24" s="196">
        <v>0</v>
      </c>
      <c r="I24" s="196">
        <v>0</v>
      </c>
      <c r="J24" s="196">
        <v>5.2208348999999989</v>
      </c>
      <c r="K24" s="196">
        <f>IF(J24&gt;0,4,0)</f>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5.2208348999999989</v>
      </c>
    </row>
    <row r="25" spans="1:37" ht="24" customHeight="1" x14ac:dyDescent="0.25">
      <c r="A25" s="201" t="s">
        <v>346</v>
      </c>
      <c r="B25" s="202" t="s">
        <v>347</v>
      </c>
      <c r="C25" s="26">
        <v>0</v>
      </c>
      <c r="D25" s="26">
        <v>0</v>
      </c>
      <c r="E25" s="26">
        <v>0</v>
      </c>
      <c r="F25" s="203">
        <v>0</v>
      </c>
      <c r="G25" s="26">
        <v>0</v>
      </c>
      <c r="H25" s="26">
        <v>0</v>
      </c>
      <c r="I25" s="26">
        <v>0</v>
      </c>
      <c r="J25" s="26">
        <v>0</v>
      </c>
      <c r="K25" s="26">
        <f t="shared" ref="K25:K72" si="0">IF(J25&gt;0,4,0)</f>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f t="shared" si="0"/>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5.2208348999999989</v>
      </c>
      <c r="E27" s="26">
        <v>0</v>
      </c>
      <c r="F27" s="203">
        <v>0</v>
      </c>
      <c r="G27" s="26">
        <v>0</v>
      </c>
      <c r="H27" s="26">
        <v>0</v>
      </c>
      <c r="I27" s="26">
        <v>0</v>
      </c>
      <c r="J27" s="26">
        <v>5.2208348999999989</v>
      </c>
      <c r="K27" s="26">
        <f t="shared" si="0"/>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5.2208348999999989</v>
      </c>
    </row>
    <row r="28" spans="1:37" x14ac:dyDescent="0.25">
      <c r="A28" s="201" t="s">
        <v>352</v>
      </c>
      <c r="B28" s="202" t="s">
        <v>353</v>
      </c>
      <c r="C28" s="26">
        <v>0</v>
      </c>
      <c r="D28" s="26">
        <v>0</v>
      </c>
      <c r="E28" s="26">
        <v>0</v>
      </c>
      <c r="F28" s="203">
        <v>0</v>
      </c>
      <c r="G28" s="26">
        <v>0</v>
      </c>
      <c r="H28" s="26">
        <v>0</v>
      </c>
      <c r="I28" s="26">
        <v>0</v>
      </c>
      <c r="J28" s="26">
        <v>0</v>
      </c>
      <c r="K28" s="26">
        <f t="shared" si="0"/>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f t="shared" si="0"/>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4.3506957499999999</v>
      </c>
      <c r="E30" s="200">
        <v>0</v>
      </c>
      <c r="F30" s="200">
        <v>0</v>
      </c>
      <c r="G30" s="200">
        <v>0</v>
      </c>
      <c r="H30" s="200">
        <v>0</v>
      </c>
      <c r="I30" s="200">
        <v>0</v>
      </c>
      <c r="J30" s="200">
        <v>4.3506957499999999</v>
      </c>
      <c r="K30" s="200">
        <f t="shared" si="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4.3506957499999999</v>
      </c>
    </row>
    <row r="31" spans="1:37" x14ac:dyDescent="0.25">
      <c r="A31" s="201" t="s">
        <v>357</v>
      </c>
      <c r="B31" s="202" t="s">
        <v>358</v>
      </c>
      <c r="C31" s="200">
        <v>0</v>
      </c>
      <c r="D31" s="200">
        <v>0.43506957499999999</v>
      </c>
      <c r="E31" s="26">
        <v>0</v>
      </c>
      <c r="F31" s="26">
        <v>0</v>
      </c>
      <c r="G31" s="200">
        <v>0</v>
      </c>
      <c r="H31" s="26">
        <v>0</v>
      </c>
      <c r="I31" s="26">
        <v>0</v>
      </c>
      <c r="J31" s="200">
        <v>0.43506957499999999</v>
      </c>
      <c r="K31" s="26">
        <f t="shared" si="0"/>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0.43506957499999999</v>
      </c>
    </row>
    <row r="32" spans="1:37" ht="31.5" x14ac:dyDescent="0.25">
      <c r="A32" s="201" t="s">
        <v>359</v>
      </c>
      <c r="B32" s="202" t="s">
        <v>360</v>
      </c>
      <c r="C32" s="200">
        <v>0</v>
      </c>
      <c r="D32" s="200">
        <v>1.0876739375</v>
      </c>
      <c r="E32" s="26">
        <v>0</v>
      </c>
      <c r="F32" s="26">
        <v>0</v>
      </c>
      <c r="G32" s="200">
        <v>0</v>
      </c>
      <c r="H32" s="26">
        <v>0</v>
      </c>
      <c r="I32" s="26">
        <v>0</v>
      </c>
      <c r="J32" s="200">
        <v>1.0876739375</v>
      </c>
      <c r="K32" s="26">
        <f t="shared" si="0"/>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1.0876739375</v>
      </c>
    </row>
    <row r="33" spans="1:33" x14ac:dyDescent="0.25">
      <c r="A33" s="201" t="s">
        <v>361</v>
      </c>
      <c r="B33" s="202" t="s">
        <v>362</v>
      </c>
      <c r="C33" s="200">
        <v>0</v>
      </c>
      <c r="D33" s="200">
        <v>2.6104174499999999</v>
      </c>
      <c r="E33" s="26">
        <v>0</v>
      </c>
      <c r="F33" s="26">
        <v>0</v>
      </c>
      <c r="G33" s="200">
        <v>0</v>
      </c>
      <c r="H33" s="26">
        <v>0</v>
      </c>
      <c r="I33" s="26">
        <v>0</v>
      </c>
      <c r="J33" s="200">
        <v>2.6104174499999999</v>
      </c>
      <c r="K33" s="26">
        <f t="shared" si="0"/>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2.6104174499999999</v>
      </c>
    </row>
    <row r="34" spans="1:33" x14ac:dyDescent="0.25">
      <c r="A34" s="201" t="s">
        <v>363</v>
      </c>
      <c r="B34" s="202" t="s">
        <v>364</v>
      </c>
      <c r="C34" s="200">
        <v>0</v>
      </c>
      <c r="D34" s="200">
        <v>0.21753478749999999</v>
      </c>
      <c r="E34" s="26">
        <v>0</v>
      </c>
      <c r="F34" s="26">
        <v>0</v>
      </c>
      <c r="G34" s="200">
        <v>0</v>
      </c>
      <c r="H34" s="26">
        <v>0</v>
      </c>
      <c r="I34" s="26">
        <v>0</v>
      </c>
      <c r="J34" s="200">
        <v>0.21753478749999999</v>
      </c>
      <c r="K34" s="26">
        <f t="shared" si="0"/>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0.21753478749999999</v>
      </c>
    </row>
    <row r="35" spans="1:33" s="7" customFormat="1" ht="31.5" x14ac:dyDescent="0.25">
      <c r="A35" s="207" t="s">
        <v>17</v>
      </c>
      <c r="B35" s="208" t="s">
        <v>365</v>
      </c>
      <c r="C35" s="200">
        <v>0</v>
      </c>
      <c r="D35" s="200">
        <v>0</v>
      </c>
      <c r="E35" s="200">
        <v>0</v>
      </c>
      <c r="F35" s="200">
        <v>0</v>
      </c>
      <c r="G35" s="200">
        <v>0</v>
      </c>
      <c r="H35" s="200">
        <v>0</v>
      </c>
      <c r="I35" s="200">
        <v>0</v>
      </c>
      <c r="J35" s="200">
        <v>0</v>
      </c>
      <c r="K35" s="200">
        <f t="shared" si="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f t="shared" si="0"/>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f t="shared" si="0"/>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f t="shared" si="0"/>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0.7</v>
      </c>
      <c r="E39" s="26">
        <v>0</v>
      </c>
      <c r="F39" s="26">
        <v>0</v>
      </c>
      <c r="G39" s="26">
        <v>0</v>
      </c>
      <c r="H39" s="26">
        <v>0</v>
      </c>
      <c r="I39" s="26">
        <v>0</v>
      </c>
      <c r="J39" s="26">
        <v>0.7</v>
      </c>
      <c r="K39" s="26">
        <f t="shared" si="0"/>
        <v>4</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0.7</v>
      </c>
    </row>
    <row r="40" spans="1:33" ht="31.5" x14ac:dyDescent="0.25">
      <c r="A40" s="201" t="s">
        <v>374</v>
      </c>
      <c r="B40" s="202" t="s">
        <v>375</v>
      </c>
      <c r="C40" s="26">
        <v>0</v>
      </c>
      <c r="D40" s="26">
        <v>0</v>
      </c>
      <c r="E40" s="26">
        <v>0</v>
      </c>
      <c r="F40" s="26">
        <v>0</v>
      </c>
      <c r="G40" s="26">
        <v>0</v>
      </c>
      <c r="H40" s="26">
        <v>0</v>
      </c>
      <c r="I40" s="26">
        <v>0</v>
      </c>
      <c r="J40" s="26">
        <v>0</v>
      </c>
      <c r="K40" s="26">
        <f t="shared" si="0"/>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f>0.1+0.4</f>
        <v>0.5</v>
      </c>
      <c r="E41" s="26">
        <v>0</v>
      </c>
      <c r="F41" s="26">
        <v>0</v>
      </c>
      <c r="G41" s="26">
        <v>0</v>
      </c>
      <c r="H41" s="26">
        <v>0</v>
      </c>
      <c r="I41" s="26">
        <v>0</v>
      </c>
      <c r="J41" s="26">
        <v>0.5</v>
      </c>
      <c r="K41" s="26">
        <f t="shared" si="0"/>
        <v>4</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0.5</v>
      </c>
    </row>
    <row r="42" spans="1:33" x14ac:dyDescent="0.25">
      <c r="A42" s="201" t="s">
        <v>378</v>
      </c>
      <c r="B42" s="210" t="s">
        <v>379</v>
      </c>
      <c r="C42" s="26">
        <v>0</v>
      </c>
      <c r="D42" s="26">
        <v>0</v>
      </c>
      <c r="E42" s="26">
        <v>0</v>
      </c>
      <c r="F42" s="26">
        <v>0</v>
      </c>
      <c r="G42" s="26">
        <v>0</v>
      </c>
      <c r="H42" s="26">
        <v>0</v>
      </c>
      <c r="I42" s="26">
        <v>0</v>
      </c>
      <c r="J42" s="26">
        <v>0</v>
      </c>
      <c r="K42" s="26">
        <f t="shared" si="0"/>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f t="shared" si="0"/>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2</v>
      </c>
      <c r="E44" s="215">
        <v>0</v>
      </c>
      <c r="F44" s="215">
        <v>0</v>
      </c>
      <c r="G44" s="215">
        <v>0</v>
      </c>
      <c r="H44" s="215">
        <v>0</v>
      </c>
      <c r="I44" s="215">
        <v>0</v>
      </c>
      <c r="J44" s="215">
        <v>2</v>
      </c>
      <c r="K44" s="215">
        <f t="shared" si="0"/>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2</v>
      </c>
    </row>
    <row r="45" spans="1:33" s="7" customFormat="1" x14ac:dyDescent="0.25">
      <c r="A45" s="217" t="s">
        <v>19</v>
      </c>
      <c r="B45" s="218" t="s">
        <v>384</v>
      </c>
      <c r="C45" s="219">
        <v>0</v>
      </c>
      <c r="D45" s="219">
        <v>0</v>
      </c>
      <c r="E45" s="219">
        <v>0</v>
      </c>
      <c r="F45" s="219">
        <v>0</v>
      </c>
      <c r="G45" s="219">
        <v>0</v>
      </c>
      <c r="H45" s="219">
        <v>0</v>
      </c>
      <c r="I45" s="219">
        <v>0</v>
      </c>
      <c r="J45" s="219">
        <v>0</v>
      </c>
      <c r="K45" s="219">
        <f t="shared" si="0"/>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6">
        <v>0</v>
      </c>
      <c r="E46" s="200">
        <v>0</v>
      </c>
      <c r="F46" s="200">
        <v>0</v>
      </c>
      <c r="G46" s="200">
        <v>0</v>
      </c>
      <c r="H46" s="200">
        <v>0</v>
      </c>
      <c r="I46" s="200">
        <v>0</v>
      </c>
      <c r="J46" s="200">
        <v>0</v>
      </c>
      <c r="K46" s="200">
        <f t="shared" si="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6">
        <v>0</v>
      </c>
      <c r="E47" s="200">
        <v>0</v>
      </c>
      <c r="F47" s="200">
        <v>0</v>
      </c>
      <c r="G47" s="200">
        <v>0</v>
      </c>
      <c r="H47" s="200">
        <v>0</v>
      </c>
      <c r="I47" s="200">
        <v>0</v>
      </c>
      <c r="J47" s="200">
        <v>0</v>
      </c>
      <c r="K47" s="200">
        <f t="shared" si="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6">
        <v>0</v>
      </c>
      <c r="E48" s="200">
        <v>0</v>
      </c>
      <c r="F48" s="200">
        <v>0</v>
      </c>
      <c r="G48" s="200">
        <v>0</v>
      </c>
      <c r="H48" s="200">
        <v>0</v>
      </c>
      <c r="I48" s="200">
        <v>0</v>
      </c>
      <c r="J48" s="200">
        <v>0</v>
      </c>
      <c r="K48" s="200">
        <f t="shared" si="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6">
        <v>0.7</v>
      </c>
      <c r="E49" s="200">
        <v>0</v>
      </c>
      <c r="F49" s="200">
        <v>0</v>
      </c>
      <c r="G49" s="200">
        <v>0</v>
      </c>
      <c r="H49" s="200">
        <v>0</v>
      </c>
      <c r="I49" s="200">
        <v>0</v>
      </c>
      <c r="J49" s="200">
        <v>0.7</v>
      </c>
      <c r="K49" s="200">
        <f t="shared" si="0"/>
        <v>4</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0.7</v>
      </c>
    </row>
    <row r="50" spans="1:33" ht="31.5" x14ac:dyDescent="0.25">
      <c r="A50" s="146" t="s">
        <v>390</v>
      </c>
      <c r="B50" s="202" t="s">
        <v>375</v>
      </c>
      <c r="C50" s="200">
        <v>0</v>
      </c>
      <c r="D50" s="26">
        <v>0</v>
      </c>
      <c r="E50" s="200">
        <v>0</v>
      </c>
      <c r="F50" s="200">
        <v>0</v>
      </c>
      <c r="G50" s="200">
        <v>0</v>
      </c>
      <c r="H50" s="200">
        <v>0</v>
      </c>
      <c r="I50" s="200">
        <v>0</v>
      </c>
      <c r="J50" s="200">
        <v>0</v>
      </c>
      <c r="K50" s="200">
        <f t="shared" si="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6">
        <f>0.1+0.4</f>
        <v>0.5</v>
      </c>
      <c r="E51" s="200">
        <v>0</v>
      </c>
      <c r="F51" s="200">
        <v>0</v>
      </c>
      <c r="G51" s="200">
        <v>0</v>
      </c>
      <c r="H51" s="200">
        <v>0</v>
      </c>
      <c r="I51" s="200">
        <v>0</v>
      </c>
      <c r="J51" s="200">
        <v>0.5</v>
      </c>
      <c r="K51" s="200">
        <f t="shared" si="0"/>
        <v>4</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0.5</v>
      </c>
    </row>
    <row r="52" spans="1:33" x14ac:dyDescent="0.25">
      <c r="A52" s="146" t="s">
        <v>392</v>
      </c>
      <c r="B52" s="210" t="s">
        <v>379</v>
      </c>
      <c r="C52" s="200">
        <v>0</v>
      </c>
      <c r="D52" s="26">
        <v>0</v>
      </c>
      <c r="E52" s="200">
        <v>0</v>
      </c>
      <c r="F52" s="200">
        <v>0</v>
      </c>
      <c r="G52" s="200">
        <v>0</v>
      </c>
      <c r="H52" s="200">
        <v>0</v>
      </c>
      <c r="I52" s="200">
        <v>0</v>
      </c>
      <c r="J52" s="200">
        <v>0</v>
      </c>
      <c r="K52" s="200">
        <f t="shared" si="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6">
        <v>0</v>
      </c>
      <c r="E53" s="200">
        <v>0</v>
      </c>
      <c r="F53" s="200">
        <v>0</v>
      </c>
      <c r="G53" s="200">
        <v>0</v>
      </c>
      <c r="H53" s="200">
        <v>0</v>
      </c>
      <c r="I53" s="200">
        <v>0</v>
      </c>
      <c r="J53" s="200">
        <v>0</v>
      </c>
      <c r="K53" s="200">
        <f t="shared" si="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ht="16.5" thickBot="1" x14ac:dyDescent="0.3">
      <c r="A54" s="146" t="s">
        <v>394</v>
      </c>
      <c r="B54" s="210" t="s">
        <v>383</v>
      </c>
      <c r="C54" s="200">
        <v>0</v>
      </c>
      <c r="D54" s="215">
        <v>2</v>
      </c>
      <c r="E54" s="200">
        <v>0</v>
      </c>
      <c r="F54" s="200">
        <v>0</v>
      </c>
      <c r="G54" s="200">
        <v>0</v>
      </c>
      <c r="H54" s="200">
        <v>0</v>
      </c>
      <c r="I54" s="200">
        <v>0</v>
      </c>
      <c r="J54" s="200">
        <v>2</v>
      </c>
      <c r="K54" s="200">
        <f t="shared" si="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2</v>
      </c>
    </row>
    <row r="55" spans="1:33" s="7" customFormat="1" ht="35.25" customHeight="1" x14ac:dyDescent="0.25">
      <c r="A55" s="141" t="s">
        <v>21</v>
      </c>
      <c r="B55" s="208" t="s">
        <v>395</v>
      </c>
      <c r="C55" s="200">
        <v>0</v>
      </c>
      <c r="D55" s="200">
        <v>0</v>
      </c>
      <c r="E55" s="200">
        <v>0</v>
      </c>
      <c r="F55" s="200">
        <v>0</v>
      </c>
      <c r="G55" s="200">
        <v>0</v>
      </c>
      <c r="H55" s="200">
        <v>0</v>
      </c>
      <c r="I55" s="200">
        <v>0</v>
      </c>
      <c r="J55" s="200">
        <v>0</v>
      </c>
      <c r="K55" s="200">
        <f t="shared" si="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f>D30</f>
        <v>4.3506957499999999</v>
      </c>
      <c r="E56" s="26">
        <v>0</v>
      </c>
      <c r="F56" s="26">
        <v>0</v>
      </c>
      <c r="G56" s="26">
        <v>0</v>
      </c>
      <c r="H56" s="26">
        <v>0</v>
      </c>
      <c r="I56" s="26">
        <v>0</v>
      </c>
      <c r="J56" s="26">
        <v>4.3506957499999999</v>
      </c>
      <c r="K56" s="26">
        <f t="shared" si="0"/>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4.3506957499999999</v>
      </c>
    </row>
    <row r="57" spans="1:33" x14ac:dyDescent="0.25">
      <c r="A57" s="146" t="s">
        <v>398</v>
      </c>
      <c r="B57" s="202" t="s">
        <v>399</v>
      </c>
      <c r="C57" s="26">
        <v>0</v>
      </c>
      <c r="D57" s="26">
        <v>0</v>
      </c>
      <c r="E57" s="26">
        <v>0</v>
      </c>
      <c r="F57" s="26">
        <v>0</v>
      </c>
      <c r="G57" s="26">
        <v>0</v>
      </c>
      <c r="H57" s="26">
        <v>0</v>
      </c>
      <c r="I57" s="26">
        <v>0</v>
      </c>
      <c r="J57" s="26">
        <v>0</v>
      </c>
      <c r="K57" s="26">
        <f t="shared" si="0"/>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f t="shared" si="0"/>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f t="shared" si="0"/>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f>D39+D41</f>
        <v>1.2</v>
      </c>
      <c r="E60" s="211">
        <v>0</v>
      </c>
      <c r="F60" s="211">
        <v>0</v>
      </c>
      <c r="G60" s="211">
        <v>0</v>
      </c>
      <c r="H60" s="211">
        <v>0</v>
      </c>
      <c r="I60" s="211">
        <v>0</v>
      </c>
      <c r="J60" s="211">
        <v>1.2</v>
      </c>
      <c r="K60" s="211">
        <f t="shared" si="0"/>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1.2</v>
      </c>
    </row>
    <row r="61" spans="1:33" x14ac:dyDescent="0.25">
      <c r="A61" s="146" t="s">
        <v>406</v>
      </c>
      <c r="B61" s="210" t="s">
        <v>379</v>
      </c>
      <c r="C61" s="26">
        <v>0</v>
      </c>
      <c r="D61" s="26">
        <v>0</v>
      </c>
      <c r="E61" s="26">
        <v>0</v>
      </c>
      <c r="F61" s="26">
        <v>0</v>
      </c>
      <c r="G61" s="26">
        <v>0</v>
      </c>
      <c r="H61" s="26">
        <v>0</v>
      </c>
      <c r="I61" s="26">
        <v>0</v>
      </c>
      <c r="J61" s="26">
        <v>0</v>
      </c>
      <c r="K61" s="26">
        <f t="shared" si="0"/>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f t="shared" si="0"/>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2</v>
      </c>
      <c r="E63" s="26">
        <v>0</v>
      </c>
      <c r="F63" s="26">
        <v>0</v>
      </c>
      <c r="G63" s="26">
        <v>0</v>
      </c>
      <c r="H63" s="26">
        <v>0</v>
      </c>
      <c r="I63" s="26">
        <v>0</v>
      </c>
      <c r="J63" s="26">
        <v>2</v>
      </c>
      <c r="K63" s="26">
        <f t="shared" si="0"/>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2</v>
      </c>
    </row>
    <row r="64" spans="1:33" s="7" customFormat="1" ht="36.75" customHeight="1" x14ac:dyDescent="0.25">
      <c r="A64" s="141" t="s">
        <v>23</v>
      </c>
      <c r="B64" s="220" t="s">
        <v>409</v>
      </c>
      <c r="C64" s="221">
        <v>0</v>
      </c>
      <c r="D64" s="221">
        <v>0</v>
      </c>
      <c r="E64" s="221">
        <v>0</v>
      </c>
      <c r="F64" s="221">
        <v>0</v>
      </c>
      <c r="G64" s="221">
        <v>0</v>
      </c>
      <c r="H64" s="221">
        <v>0</v>
      </c>
      <c r="I64" s="221">
        <v>0</v>
      </c>
      <c r="J64" s="221">
        <v>0</v>
      </c>
      <c r="K64" s="221">
        <f t="shared" si="0"/>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f t="shared" si="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f t="shared" si="0"/>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f t="shared" si="0"/>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f t="shared" si="0"/>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f t="shared" si="0"/>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f t="shared" si="0"/>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f t="shared" si="0"/>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f t="shared" si="0"/>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R32" sqref="R32"/>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O_К1_8</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3" t="str">
        <f>'1. паспорт местоположение'!$A$15</f>
        <v>Строительство ВЛ-6кВ, 0,7км, строительство КЛ-6кВ - 0,1км, строительство КЛ-0,4кВ - 0,25км, установка п.у. 2 шт</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419</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420</v>
      </c>
      <c r="B22" s="295" t="s">
        <v>421</v>
      </c>
      <c r="C22" s="238" t="s">
        <v>422</v>
      </c>
      <c r="D22" s="238" t="s">
        <v>423</v>
      </c>
      <c r="E22" s="267" t="s">
        <v>424</v>
      </c>
      <c r="F22" s="268"/>
      <c r="G22" s="268"/>
      <c r="H22" s="268"/>
      <c r="I22" s="268"/>
      <c r="J22" s="268"/>
      <c r="K22" s="268"/>
      <c r="L22" s="268"/>
      <c r="M22" s="268"/>
      <c r="N22" s="269"/>
      <c r="O22" s="238" t="s">
        <v>425</v>
      </c>
      <c r="P22" s="238" t="s">
        <v>426</v>
      </c>
      <c r="Q22" s="238" t="s">
        <v>427</v>
      </c>
      <c r="R22" s="234" t="s">
        <v>428</v>
      </c>
      <c r="S22" s="234" t="s">
        <v>429</v>
      </c>
      <c r="T22" s="234" t="s">
        <v>430</v>
      </c>
      <c r="U22" s="234" t="s">
        <v>431</v>
      </c>
      <c r="V22" s="234"/>
      <c r="W22" s="291" t="s">
        <v>432</v>
      </c>
      <c r="X22" s="291" t="s">
        <v>433</v>
      </c>
      <c r="Y22" s="234" t="s">
        <v>434</v>
      </c>
      <c r="Z22" s="234" t="s">
        <v>435</v>
      </c>
      <c r="AA22" s="234" t="s">
        <v>436</v>
      </c>
      <c r="AB22" s="292" t="s">
        <v>437</v>
      </c>
      <c r="AC22" s="234" t="s">
        <v>438</v>
      </c>
      <c r="AD22" s="234" t="s">
        <v>439</v>
      </c>
      <c r="AE22" s="234" t="s">
        <v>440</v>
      </c>
      <c r="AF22" s="234" t="s">
        <v>441</v>
      </c>
      <c r="AG22" s="234" t="s">
        <v>442</v>
      </c>
      <c r="AH22" s="234" t="s">
        <v>443</v>
      </c>
      <c r="AI22" s="234"/>
      <c r="AJ22" s="234"/>
      <c r="AK22" s="234"/>
      <c r="AL22" s="234"/>
      <c r="AM22" s="234"/>
      <c r="AN22" s="234" t="s">
        <v>444</v>
      </c>
      <c r="AO22" s="234"/>
      <c r="AP22" s="234"/>
      <c r="AQ22" s="234"/>
      <c r="AR22" s="234" t="s">
        <v>445</v>
      </c>
      <c r="AS22" s="234"/>
      <c r="AT22" s="234" t="s">
        <v>446</v>
      </c>
      <c r="AU22" s="234" t="s">
        <v>447</v>
      </c>
      <c r="AV22" s="234" t="s">
        <v>448</v>
      </c>
      <c r="AW22" s="234" t="s">
        <v>449</v>
      </c>
      <c r="AX22" s="285" t="s">
        <v>450</v>
      </c>
    </row>
    <row r="23" spans="1:50" ht="64.5" customHeight="1" x14ac:dyDescent="0.25">
      <c r="A23" s="294"/>
      <c r="B23" s="296"/>
      <c r="C23" s="294"/>
      <c r="D23" s="294"/>
      <c r="E23" s="287" t="s">
        <v>451</v>
      </c>
      <c r="F23" s="281" t="s">
        <v>399</v>
      </c>
      <c r="G23" s="281" t="s">
        <v>401</v>
      </c>
      <c r="H23" s="281" t="s">
        <v>403</v>
      </c>
      <c r="I23" s="289" t="s">
        <v>452</v>
      </c>
      <c r="J23" s="289" t="s">
        <v>453</v>
      </c>
      <c r="K23" s="289" t="s">
        <v>454</v>
      </c>
      <c r="L23" s="281" t="s">
        <v>379</v>
      </c>
      <c r="M23" s="281" t="s">
        <v>381</v>
      </c>
      <c r="N23" s="281" t="s">
        <v>383</v>
      </c>
      <c r="O23" s="294"/>
      <c r="P23" s="294"/>
      <c r="Q23" s="294"/>
      <c r="R23" s="234"/>
      <c r="S23" s="234"/>
      <c r="T23" s="234"/>
      <c r="U23" s="283" t="s">
        <v>271</v>
      </c>
      <c r="V23" s="283" t="s">
        <v>455</v>
      </c>
      <c r="W23" s="291"/>
      <c r="X23" s="291"/>
      <c r="Y23" s="234"/>
      <c r="Z23" s="234"/>
      <c r="AA23" s="234"/>
      <c r="AB23" s="234"/>
      <c r="AC23" s="234"/>
      <c r="AD23" s="234"/>
      <c r="AE23" s="234"/>
      <c r="AF23" s="234"/>
      <c r="AG23" s="234"/>
      <c r="AH23" s="234" t="s">
        <v>456</v>
      </c>
      <c r="AI23" s="234"/>
      <c r="AJ23" s="234" t="s">
        <v>457</v>
      </c>
      <c r="AK23" s="234"/>
      <c r="AL23" s="238" t="s">
        <v>458</v>
      </c>
      <c r="AM23" s="238" t="s">
        <v>459</v>
      </c>
      <c r="AN23" s="238" t="s">
        <v>460</v>
      </c>
      <c r="AO23" s="238" t="s">
        <v>461</v>
      </c>
      <c r="AP23" s="238" t="s">
        <v>462</v>
      </c>
      <c r="AQ23" s="238" t="s">
        <v>463</v>
      </c>
      <c r="AR23" s="238" t="s">
        <v>464</v>
      </c>
      <c r="AS23" s="248" t="s">
        <v>455</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465</v>
      </c>
      <c r="AI24" s="27" t="s">
        <v>466</v>
      </c>
      <c r="AJ24" s="61" t="s">
        <v>271</v>
      </c>
      <c r="AK24" s="61" t="s">
        <v>455</v>
      </c>
      <c r="AL24" s="239"/>
      <c r="AM24" s="239"/>
      <c r="AN24" s="239"/>
      <c r="AO24" s="239"/>
      <c r="AP24" s="239"/>
      <c r="AQ24" s="239"/>
      <c r="AR24" s="239"/>
      <c r="AS24" s="249"/>
      <c r="AT24" s="234"/>
      <c r="AU24" s="234"/>
      <c r="AV24" s="234"/>
      <c r="AW24" s="234"/>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2024</v>
      </c>
      <c r="E26" s="157" t="s">
        <v>83</v>
      </c>
      <c r="F26" s="157" t="s">
        <v>83</v>
      </c>
      <c r="G26" s="157">
        <v>0</v>
      </c>
      <c r="H26" s="157" t="s">
        <v>83</v>
      </c>
      <c r="I26" s="157">
        <v>0</v>
      </c>
      <c r="J26" s="157" t="s">
        <v>83</v>
      </c>
      <c r="K26" s="157" t="s">
        <v>83</v>
      </c>
      <c r="L26" s="157">
        <v>2</v>
      </c>
      <c r="M26" s="157" t="s">
        <v>83</v>
      </c>
      <c r="N26" s="157">
        <v>0</v>
      </c>
      <c r="O26" s="157" t="s">
        <v>104</v>
      </c>
      <c r="P26" s="157" t="s">
        <v>104</v>
      </c>
      <c r="Q26" s="157" t="s">
        <v>104</v>
      </c>
      <c r="R26" s="157" t="s">
        <v>104</v>
      </c>
      <c r="S26" s="157" t="s">
        <v>104</v>
      </c>
      <c r="T26" s="157" t="s">
        <v>104</v>
      </c>
      <c r="U26" s="157" t="s">
        <v>104</v>
      </c>
      <c r="V26" s="157" t="s">
        <v>104</v>
      </c>
      <c r="W26" s="157" t="s">
        <v>104</v>
      </c>
      <c r="X26" s="157" t="s">
        <v>104</v>
      </c>
      <c r="Y26" s="157" t="s">
        <v>104</v>
      </c>
      <c r="Z26" s="157" t="s">
        <v>104</v>
      </c>
      <c r="AA26" s="157" t="s">
        <v>104</v>
      </c>
      <c r="AB26" s="157" t="s">
        <v>104</v>
      </c>
      <c r="AC26" s="157" t="s">
        <v>104</v>
      </c>
      <c r="AD26" s="157" t="s">
        <v>104</v>
      </c>
      <c r="AE26" s="157" t="s">
        <v>104</v>
      </c>
      <c r="AF26" s="157" t="s">
        <v>104</v>
      </c>
      <c r="AG26" s="157" t="s">
        <v>104</v>
      </c>
      <c r="AH26" s="157" t="s">
        <v>104</v>
      </c>
      <c r="AI26" s="157" t="s">
        <v>104</v>
      </c>
      <c r="AJ26" s="157" t="s">
        <v>104</v>
      </c>
      <c r="AK26" s="157" t="s">
        <v>104</v>
      </c>
      <c r="AL26" s="157" t="s">
        <v>104</v>
      </c>
      <c r="AM26" s="157" t="s">
        <v>104</v>
      </c>
      <c r="AN26" s="157" t="s">
        <v>104</v>
      </c>
      <c r="AO26" s="157" t="s">
        <v>104</v>
      </c>
      <c r="AP26" s="157" t="s">
        <v>104</v>
      </c>
      <c r="AQ26" s="158" t="s">
        <v>104</v>
      </c>
      <c r="AR26" s="157" t="s">
        <v>104</v>
      </c>
      <c r="AS26" s="157" t="s">
        <v>104</v>
      </c>
      <c r="AT26" s="157" t="s">
        <v>104</v>
      </c>
      <c r="AU26" s="157" t="s">
        <v>104</v>
      </c>
      <c r="AV26" s="157" t="s">
        <v>104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O_К1_8</v>
      </c>
      <c r="B12" s="233"/>
      <c r="C12" s="164"/>
      <c r="D12" s="150"/>
      <c r="E12" s="150"/>
      <c r="F12" s="150"/>
      <c r="G12" s="150"/>
      <c r="H12" s="150"/>
    </row>
    <row r="13" spans="1:8" x14ac:dyDescent="0.25">
      <c r="A13" s="228" t="s">
        <v>7</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Строительство ВЛ-6кВ, 0,7км, строительство КЛ-6кВ - 0,1км, строительство КЛ-0,4кВ - 0,25км, установка п.у. 2 шт</v>
      </c>
      <c r="B15" s="227"/>
      <c r="C15" s="164"/>
      <c r="D15" s="150"/>
      <c r="E15" s="150"/>
      <c r="F15" s="150"/>
      <c r="G15" s="150"/>
      <c r="H15" s="150"/>
    </row>
    <row r="16" spans="1:8" x14ac:dyDescent="0.25">
      <c r="A16" s="228" t="s">
        <v>8</v>
      </c>
      <c r="B16" s="228"/>
      <c r="C16" s="37"/>
      <c r="D16" s="11"/>
      <c r="E16" s="11"/>
      <c r="F16" s="11"/>
      <c r="G16" s="11"/>
      <c r="H16" s="11"/>
    </row>
    <row r="17" spans="1:2" s="134" customFormat="1" x14ac:dyDescent="0.25">
      <c r="A17" s="159"/>
      <c r="B17" s="166"/>
    </row>
    <row r="18" spans="1:2" s="134" customFormat="1" ht="33.75" customHeight="1" x14ac:dyDescent="0.25">
      <c r="A18" s="298" t="s">
        <v>467</v>
      </c>
      <c r="B18" s="299"/>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Строительство ВЛ-6кВ, 0,7км, строительство КЛ-6кВ - 0,1км, строительство КЛ-0,4кВ - 0,25км, установка п.у. 2 шт</v>
      </c>
    </row>
    <row r="22" spans="1:2" s="134" customFormat="1" ht="16.5" thickBot="1" x14ac:dyDescent="0.3">
      <c r="A22" s="167" t="s">
        <v>469</v>
      </c>
      <c r="B22" s="168" t="s">
        <v>525</v>
      </c>
    </row>
    <row r="23" spans="1:2" s="134" customFormat="1" ht="16.5" thickBot="1" x14ac:dyDescent="0.3">
      <c r="A23" s="167" t="s">
        <v>470</v>
      </c>
      <c r="B23" s="168" t="s">
        <v>523</v>
      </c>
    </row>
    <row r="24" spans="1:2" s="134" customFormat="1" ht="16.5" thickBot="1" x14ac:dyDescent="0.3">
      <c r="A24" s="167" t="s">
        <v>471</v>
      </c>
      <c r="B24" s="168" t="s">
        <v>545</v>
      </c>
    </row>
    <row r="25" spans="1:2" s="134" customFormat="1" ht="16.5" thickBot="1" x14ac:dyDescent="0.3">
      <c r="A25" s="169" t="s">
        <v>472</v>
      </c>
      <c r="B25" s="168">
        <v>2024</v>
      </c>
    </row>
    <row r="26" spans="1:2" s="134" customFormat="1" ht="16.5" thickBot="1" x14ac:dyDescent="0.3">
      <c r="A26" s="170" t="s">
        <v>473</v>
      </c>
      <c r="B26" s="168" t="s">
        <v>546</v>
      </c>
    </row>
    <row r="27" spans="1:2" s="134" customFormat="1" ht="29.25" thickBot="1" x14ac:dyDescent="0.3">
      <c r="A27" s="171" t="s">
        <v>474</v>
      </c>
      <c r="B27" s="168" t="s">
        <v>544</v>
      </c>
    </row>
    <row r="28" spans="1:2" s="134" customFormat="1" ht="16.5" thickBot="1" x14ac:dyDescent="0.3">
      <c r="A28" s="173" t="s">
        <v>475</v>
      </c>
      <c r="B28" s="168" t="s">
        <v>547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526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527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527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528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528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529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O_К1_8</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Строительство ВЛ-6кВ, 0,7км, строительство КЛ-6кВ - 0,1км, строительство КЛ-0,4кВ - 0,25км, установка п.у. 2 шт</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10</v>
      </c>
      <c r="B19" s="234" t="s">
        <v>64</v>
      </c>
      <c r="C19" s="238"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O_К1_8</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Строительство ВЛ-6кВ, 0,7км, строительство КЛ-6кВ - 0,1км, строительство КЛ-0,4кВ - 0,25км, установка п.у. 2 шт</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O_К1_8</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Строительство ВЛ-6кВ, 0,7км, строительство КЛ-6кВ - 0,1км, строительство КЛ-0,4кВ - 0,25км, установка п.у. 2 шт</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10</v>
      </c>
      <c r="B21" s="244" t="s">
        <v>118</v>
      </c>
      <c r="C21" s="245"/>
      <c r="D21" s="244" t="s">
        <v>119</v>
      </c>
      <c r="E21" s="245"/>
      <c r="F21" s="251" t="s">
        <v>73</v>
      </c>
      <c r="G21" s="252"/>
      <c r="H21" s="252"/>
      <c r="I21" s="253"/>
      <c r="J21" s="248" t="s">
        <v>120</v>
      </c>
      <c r="K21" s="244" t="s">
        <v>121</v>
      </c>
      <c r="L21" s="245"/>
      <c r="M21" s="244" t="s">
        <v>122</v>
      </c>
      <c r="N21" s="245"/>
      <c r="O21" s="244" t="s">
        <v>123</v>
      </c>
      <c r="P21" s="245"/>
      <c r="Q21" s="244" t="s">
        <v>124</v>
      </c>
      <c r="R21" s="245"/>
      <c r="S21" s="248" t="s">
        <v>125</v>
      </c>
      <c r="T21" s="248" t="s">
        <v>126</v>
      </c>
      <c r="U21" s="248" t="s">
        <v>127</v>
      </c>
      <c r="V21" s="244" t="s">
        <v>128</v>
      </c>
      <c r="W21" s="245"/>
      <c r="X21" s="251" t="s">
        <v>96</v>
      </c>
      <c r="Y21" s="252"/>
      <c r="Z21" s="251" t="s">
        <v>97</v>
      </c>
      <c r="AA21" s="252"/>
    </row>
    <row r="22" spans="1:27" ht="216" customHeight="1" x14ac:dyDescent="0.25">
      <c r="A22" s="250"/>
      <c r="B22" s="246"/>
      <c r="C22" s="247"/>
      <c r="D22" s="246"/>
      <c r="E22" s="247"/>
      <c r="F22" s="251" t="s">
        <v>129</v>
      </c>
      <c r="G22" s="253"/>
      <c r="H22" s="251" t="s">
        <v>130</v>
      </c>
      <c r="I22" s="253"/>
      <c r="J22" s="249"/>
      <c r="K22" s="246"/>
      <c r="L22" s="247"/>
      <c r="M22" s="246"/>
      <c r="N22" s="247"/>
      <c r="O22" s="246"/>
      <c r="P22" s="247"/>
      <c r="Q22" s="246"/>
      <c r="R22" s="247"/>
      <c r="S22" s="249"/>
      <c r="T22" s="249"/>
      <c r="U22" s="249"/>
      <c r="V22" s="246"/>
      <c r="W22" s="247"/>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131</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132</v>
      </c>
      <c r="B10" s="256"/>
      <c r="C10" s="256"/>
    </row>
    <row r="11" spans="1:3" s="1" customFormat="1" ht="15.75" x14ac:dyDescent="0.2">
      <c r="A11" s="45"/>
      <c r="B11" s="45"/>
      <c r="C11" s="45"/>
    </row>
    <row r="12" spans="1:3" s="1" customFormat="1" ht="18.75" x14ac:dyDescent="0.2">
      <c r="A12" s="259" t="str">
        <f>'1. паспорт местоположение'!$A$12</f>
        <v>O_К1_8</v>
      </c>
      <c r="B12" s="256"/>
      <c r="C12" s="256"/>
    </row>
    <row r="13" spans="1:3" s="1" customFormat="1" ht="15.75" x14ac:dyDescent="0.2">
      <c r="A13" s="256" t="s">
        <v>133</v>
      </c>
      <c r="B13" s="256"/>
      <c r="C13" s="256"/>
    </row>
    <row r="14" spans="1:3" s="1" customFormat="1" ht="15.75" x14ac:dyDescent="0.2">
      <c r="A14" s="45"/>
      <c r="B14" s="45"/>
      <c r="C14" s="45"/>
    </row>
    <row r="15" spans="1:3" s="46" customFormat="1" ht="75" customHeight="1" x14ac:dyDescent="0.2">
      <c r="A15" s="254" t="str">
        <f>'1. паспорт местоположение'!$A$15</f>
        <v>Строительство ВЛ-6кВ, 0,7км, строительство КЛ-6кВ - 0,1км, строительство КЛ-0,4кВ - 0,25км, установка п.у. 2 шт</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541</v>
      </c>
    </row>
    <row r="23" spans="1:3" ht="42.75" customHeight="1" x14ac:dyDescent="0.25">
      <c r="A23" s="49" t="s">
        <v>15</v>
      </c>
      <c r="B23" s="50" t="s">
        <v>137</v>
      </c>
      <c r="C23" s="25" t="s">
        <v>524</v>
      </c>
    </row>
    <row r="24" spans="1:3" ht="63" customHeight="1" x14ac:dyDescent="0.25">
      <c r="A24" s="49" t="s">
        <v>17</v>
      </c>
      <c r="B24" s="50" t="s">
        <v>138</v>
      </c>
      <c r="C24" s="25" t="s">
        <v>545</v>
      </c>
    </row>
    <row r="25" spans="1:3" ht="63" customHeight="1" x14ac:dyDescent="0.25">
      <c r="A25" s="49" t="s">
        <v>19</v>
      </c>
      <c r="B25" s="50" t="s">
        <v>139</v>
      </c>
      <c r="C25" s="25" t="s">
        <v>189</v>
      </c>
    </row>
    <row r="26" spans="1:3" ht="42.75" customHeight="1" x14ac:dyDescent="0.25">
      <c r="A26" s="49" t="s">
        <v>21</v>
      </c>
      <c r="B26" s="50" t="s">
        <v>140</v>
      </c>
      <c r="C26" s="25" t="s">
        <v>542</v>
      </c>
    </row>
    <row r="27" spans="1:3" ht="42.75" customHeight="1" x14ac:dyDescent="0.25">
      <c r="A27" s="49" t="s">
        <v>23</v>
      </c>
      <c r="B27" s="50" t="s">
        <v>141</v>
      </c>
      <c r="C27" s="25" t="s">
        <v>543</v>
      </c>
    </row>
    <row r="28" spans="1:3" ht="42.75" customHeight="1" x14ac:dyDescent="0.25">
      <c r="A28" s="49" t="s">
        <v>25</v>
      </c>
      <c r="B28" s="50" t="s">
        <v>142</v>
      </c>
      <c r="C28" s="25">
        <v>2024</v>
      </c>
    </row>
    <row r="29" spans="1:3" ht="42.75" customHeight="1" x14ac:dyDescent="0.25">
      <c r="A29" s="49" t="s">
        <v>27</v>
      </c>
      <c r="B29" s="47" t="s">
        <v>143</v>
      </c>
      <c r="C29" s="25">
        <v>2024</v>
      </c>
    </row>
    <row r="30" spans="1:3" ht="42.75" customHeight="1" x14ac:dyDescent="0.25">
      <c r="A30" s="49" t="s">
        <v>29</v>
      </c>
      <c r="B30" s="47" t="s">
        <v>144</v>
      </c>
      <c r="C30" s="25"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O_К1_8</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Строительство ВЛ-6кВ, 0,7км, строительство КЛ-6кВ - 0,1км, строительство КЛ-0,4кВ - 0,25км, установка п.у. 2 шт</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O_К1_8</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Строительство ВЛ-6кВ, 0,7км, строительство КЛ-6кВ - 0,1км, строительство КЛ-0,4кВ - 0,25км, установка п.у. 2 шт</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7" t="s">
        <v>176</v>
      </c>
      <c r="F19" s="268"/>
      <c r="G19" s="268"/>
      <c r="H19" s="268"/>
      <c r="I19" s="269"/>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4" t="str">
        <f>'1. паспорт местоположение'!$A$5</f>
        <v>Год раскрытия информации: 2026 год</v>
      </c>
      <c r="B5" s="274"/>
      <c r="C5" s="274"/>
      <c r="D5" s="274"/>
      <c r="E5" s="274"/>
      <c r="F5" s="274"/>
      <c r="G5" s="274"/>
      <c r="H5" s="274"/>
      <c r="I5" s="274"/>
      <c r="J5" s="274"/>
      <c r="K5" s="274"/>
      <c r="L5" s="274"/>
      <c r="M5" s="274"/>
      <c r="N5" s="274"/>
      <c r="O5" s="274"/>
      <c r="P5" s="274"/>
      <c r="Q5" s="274"/>
      <c r="R5" s="274"/>
      <c r="S5" s="274"/>
    </row>
    <row r="6" spans="1:19" s="2" customFormat="1" ht="15.75" x14ac:dyDescent="0.2">
      <c r="A6" s="64"/>
      <c r="B6" s="64"/>
      <c r="C6" s="64"/>
      <c r="D6" s="64"/>
      <c r="E6" s="64"/>
      <c r="F6" s="64"/>
      <c r="G6" s="64"/>
      <c r="H6" s="64"/>
      <c r="I6" s="64"/>
      <c r="J6" s="64"/>
      <c r="K6" s="64"/>
      <c r="L6" s="64"/>
      <c r="M6" s="64"/>
    </row>
    <row r="7" spans="1:19" s="2" customFormat="1" ht="20.25" x14ac:dyDescent="0.2">
      <c r="A7" s="275" t="s">
        <v>3</v>
      </c>
      <c r="B7" s="275"/>
      <c r="C7" s="275"/>
      <c r="D7" s="275"/>
      <c r="E7" s="275"/>
      <c r="F7" s="275"/>
      <c r="G7" s="275"/>
      <c r="H7" s="275"/>
      <c r="I7" s="275"/>
      <c r="J7" s="275"/>
      <c r="K7" s="275"/>
      <c r="L7" s="275"/>
      <c r="M7" s="275"/>
      <c r="N7" s="275"/>
      <c r="O7" s="275"/>
      <c r="P7" s="275"/>
      <c r="Q7" s="275"/>
      <c r="R7" s="275"/>
      <c r="S7" s="275"/>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6" t="str">
        <f>'1. паспорт местоположение'!$A$12</f>
        <v>O_К1_8</v>
      </c>
      <c r="B12" s="276"/>
      <c r="C12" s="276"/>
      <c r="D12" s="276"/>
      <c r="E12" s="276"/>
      <c r="F12" s="276"/>
      <c r="G12" s="276"/>
      <c r="H12" s="276"/>
      <c r="I12" s="276"/>
      <c r="J12" s="276"/>
      <c r="K12" s="276"/>
      <c r="L12" s="276"/>
      <c r="M12" s="276"/>
      <c r="N12" s="276"/>
      <c r="O12" s="276"/>
      <c r="P12" s="276"/>
      <c r="Q12" s="276"/>
      <c r="R12" s="276"/>
      <c r="S12" s="276"/>
    </row>
    <row r="13" spans="1:19"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ВЛ-6кВ, 0,7км, строительство КЛ-6кВ - 0,1км, строительство КЛ-0,4кВ - 0,25км, установка п.у. 2 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4350695.7499999991</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18485949.675240897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124305.59285714284</v>
      </c>
      <c r="E65" s="109">
        <f t="shared" si="10"/>
        <v>124305.59285714284</v>
      </c>
      <c r="F65" s="109">
        <f t="shared" si="10"/>
        <v>124305.59285714284</v>
      </c>
      <c r="G65" s="109">
        <f t="shared" si="10"/>
        <v>124305.59285714284</v>
      </c>
      <c r="H65" s="109">
        <f t="shared" si="10"/>
        <v>124305.59285714284</v>
      </c>
      <c r="I65" s="109">
        <f t="shared" si="10"/>
        <v>124305.59285714284</v>
      </c>
      <c r="J65" s="109">
        <f t="shared" si="10"/>
        <v>124305.59285714284</v>
      </c>
      <c r="K65" s="109">
        <f t="shared" si="10"/>
        <v>124305.59285714284</v>
      </c>
      <c r="L65" s="109">
        <f t="shared" si="10"/>
        <v>124305.59285714284</v>
      </c>
      <c r="M65" s="109">
        <f t="shared" si="10"/>
        <v>124305.59285714284</v>
      </c>
      <c r="N65" s="109">
        <f t="shared" si="10"/>
        <v>124305.59285714284</v>
      </c>
      <c r="O65" s="109">
        <f t="shared" si="10"/>
        <v>124305.59285714284</v>
      </c>
      <c r="P65" s="109">
        <f t="shared" si="10"/>
        <v>124305.59285714284</v>
      </c>
      <c r="Q65" s="109">
        <f t="shared" si="10"/>
        <v>124305.59285714284</v>
      </c>
      <c r="R65" s="109">
        <f t="shared" si="10"/>
        <v>124305.59285714284</v>
      </c>
      <c r="S65" s="109">
        <f t="shared" si="10"/>
        <v>124305.59285714284</v>
      </c>
      <c r="T65" s="109">
        <f t="shared" si="10"/>
        <v>124305.59285714284</v>
      </c>
      <c r="U65" s="109">
        <f t="shared" si="10"/>
        <v>124305.59285714284</v>
      </c>
      <c r="V65" s="109">
        <f t="shared" si="10"/>
        <v>124305.59285714284</v>
      </c>
      <c r="W65" s="109">
        <f t="shared" si="10"/>
        <v>124305.59285714284</v>
      </c>
    </row>
    <row r="66" spans="1:23" ht="11.25" customHeight="1" x14ac:dyDescent="0.25">
      <c r="A66" s="74" t="s">
        <v>237</v>
      </c>
      <c r="B66" s="109">
        <f>IF(AND(B45&gt;$B$92,B45&lt;=$B$92+$B$27),B65,0)</f>
        <v>0</v>
      </c>
      <c r="C66" s="109">
        <f t="shared" ref="C66:W66" si="11">IF(AND(C45&gt;$B$92,C45&lt;=$B$92+$B$27),C65+B66,0)</f>
        <v>0</v>
      </c>
      <c r="D66" s="109">
        <f t="shared" si="11"/>
        <v>124305.59285714284</v>
      </c>
      <c r="E66" s="109">
        <f t="shared" si="11"/>
        <v>248611.18571428568</v>
      </c>
      <c r="F66" s="109">
        <f t="shared" si="11"/>
        <v>372916.7785714285</v>
      </c>
      <c r="G66" s="109">
        <f t="shared" si="11"/>
        <v>497222.37142857135</v>
      </c>
      <c r="H66" s="109">
        <f t="shared" si="11"/>
        <v>621527.9642857142</v>
      </c>
      <c r="I66" s="109">
        <f t="shared" si="11"/>
        <v>745833.557142857</v>
      </c>
      <c r="J66" s="109">
        <f t="shared" si="11"/>
        <v>870139.14999999979</v>
      </c>
      <c r="K66" s="109">
        <f t="shared" si="11"/>
        <v>994444.74285714258</v>
      </c>
      <c r="L66" s="109">
        <f t="shared" si="11"/>
        <v>1118750.3357142855</v>
      </c>
      <c r="M66" s="109">
        <f t="shared" si="11"/>
        <v>1243055.9285714284</v>
      </c>
      <c r="N66" s="109">
        <f t="shared" si="11"/>
        <v>1367361.5214285713</v>
      </c>
      <c r="O66" s="109">
        <f t="shared" si="11"/>
        <v>1491667.1142857142</v>
      </c>
      <c r="P66" s="109">
        <f t="shared" si="11"/>
        <v>1615972.7071428571</v>
      </c>
      <c r="Q66" s="109">
        <f t="shared" si="11"/>
        <v>1740278.3</v>
      </c>
      <c r="R66" s="109">
        <f t="shared" si="11"/>
        <v>1864583.892857143</v>
      </c>
      <c r="S66" s="109">
        <f t="shared" si="11"/>
        <v>1988889.4857142859</v>
      </c>
      <c r="T66" s="109">
        <f t="shared" si="11"/>
        <v>2113195.0785714285</v>
      </c>
      <c r="U66" s="109">
        <f t="shared" si="11"/>
        <v>2237500.6714285715</v>
      </c>
      <c r="V66" s="109">
        <f t="shared" si="11"/>
        <v>2361806.2642857144</v>
      </c>
      <c r="W66" s="109">
        <f t="shared" si="11"/>
        <v>2486111.8571428573</v>
      </c>
    </row>
    <row r="67" spans="1:23" ht="25.5" customHeight="1" x14ac:dyDescent="0.25">
      <c r="A67" s="110" t="s">
        <v>238</v>
      </c>
      <c r="B67" s="106">
        <f t="shared" ref="B67:W67" si="12">B64-B65</f>
        <v>0</v>
      </c>
      <c r="C67" s="106">
        <f t="shared" si="12"/>
        <v>1867174.4212495829</v>
      </c>
      <c r="D67" s="106">
        <f>D64-D65</f>
        <v>1873725.0316055471</v>
      </c>
      <c r="E67" s="106">
        <f t="shared" si="12"/>
        <v>2069450.9659748264</v>
      </c>
      <c r="F67" s="106">
        <f t="shared" si="12"/>
        <v>2284651.2437774809</v>
      </c>
      <c r="G67" s="106">
        <f t="shared" si="12"/>
        <v>2521291.0288849995</v>
      </c>
      <c r="H67" s="106">
        <f t="shared" si="12"/>
        <v>2781536.2026806823</v>
      </c>
      <c r="I67" s="106">
        <f t="shared" si="12"/>
        <v>3067774.074236406</v>
      </c>
      <c r="J67" s="106">
        <f t="shared" si="12"/>
        <v>3382636.2453291644</v>
      </c>
      <c r="K67" s="106">
        <f t="shared" si="12"/>
        <v>3729023.8560262821</v>
      </c>
      <c r="L67" s="106">
        <f t="shared" si="12"/>
        <v>4110135.4603425283</v>
      </c>
      <c r="M67" s="106">
        <f t="shared" si="12"/>
        <v>4529497.8077613246</v>
      </c>
      <c r="N67" s="106">
        <f t="shared" si="12"/>
        <v>4990999.8354828963</v>
      </c>
      <c r="O67" s="106">
        <f t="shared" si="12"/>
        <v>5498930.2084095255</v>
      </c>
      <c r="P67" s="106">
        <f t="shared" si="12"/>
        <v>6058018.7794291386</v>
      </c>
      <c r="Q67" s="106">
        <f t="shared" si="12"/>
        <v>6673482.3818743657</v>
      </c>
      <c r="R67" s="106">
        <f t="shared" si="12"/>
        <v>7351075.409515202</v>
      </c>
      <c r="S67" s="106">
        <f t="shared" si="12"/>
        <v>8097145.6875319146</v>
      </c>
      <c r="T67" s="106">
        <f t="shared" si="12"/>
        <v>8918696.19110048</v>
      </c>
      <c r="U67" s="106">
        <f t="shared" si="12"/>
        <v>9823453.2270477116</v>
      </c>
      <c r="V67" s="106">
        <f t="shared" si="12"/>
        <v>10819941.75909646</v>
      </c>
      <c r="W67" s="106">
        <f t="shared" si="12"/>
        <v>11917568.629187012</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1873725.0316055471</v>
      </c>
      <c r="E69" s="105">
        <f>E67+E68</f>
        <v>2069450.9659748264</v>
      </c>
      <c r="F69" s="105">
        <f t="shared" ref="F69:W69" si="14">F67-F68</f>
        <v>2284651.2437774809</v>
      </c>
      <c r="G69" s="105">
        <f t="shared" si="14"/>
        <v>2521291.0288849995</v>
      </c>
      <c r="H69" s="105">
        <f t="shared" si="14"/>
        <v>2781536.2026806823</v>
      </c>
      <c r="I69" s="105">
        <f t="shared" si="14"/>
        <v>3067774.074236406</v>
      </c>
      <c r="J69" s="105">
        <f t="shared" si="14"/>
        <v>3382636.2453291644</v>
      </c>
      <c r="K69" s="105">
        <f t="shared" si="14"/>
        <v>3729023.8560262821</v>
      </c>
      <c r="L69" s="105">
        <f t="shared" si="14"/>
        <v>4110135.4603425283</v>
      </c>
      <c r="M69" s="105">
        <f t="shared" si="14"/>
        <v>4529497.8077613246</v>
      </c>
      <c r="N69" s="105">
        <f t="shared" si="14"/>
        <v>4990999.8354828963</v>
      </c>
      <c r="O69" s="105">
        <f t="shared" si="14"/>
        <v>5498930.2084095255</v>
      </c>
      <c r="P69" s="105">
        <f t="shared" si="14"/>
        <v>6058018.7794291386</v>
      </c>
      <c r="Q69" s="105">
        <f t="shared" si="14"/>
        <v>6673482.3818743657</v>
      </c>
      <c r="R69" s="105">
        <f t="shared" si="14"/>
        <v>7351075.409515202</v>
      </c>
      <c r="S69" s="105">
        <f t="shared" si="14"/>
        <v>8097145.6875319146</v>
      </c>
      <c r="T69" s="105">
        <f t="shared" si="14"/>
        <v>8918696.19110048</v>
      </c>
      <c r="U69" s="105">
        <f t="shared" si="14"/>
        <v>9823453.2270477116</v>
      </c>
      <c r="V69" s="105">
        <f t="shared" si="14"/>
        <v>10819941.75909646</v>
      </c>
      <c r="W69" s="105">
        <f t="shared" si="14"/>
        <v>11917568.629187012</v>
      </c>
    </row>
    <row r="70" spans="1:23" ht="12" customHeight="1" x14ac:dyDescent="0.25">
      <c r="A70" s="74" t="s">
        <v>208</v>
      </c>
      <c r="B70" s="102">
        <f t="shared" ref="B70:W70" si="15">-IF(B69&gt;0, B69*$B$35, 0)</f>
        <v>0</v>
      </c>
      <c r="C70" s="102">
        <f t="shared" si="15"/>
        <v>-373434.88424991659</v>
      </c>
      <c r="D70" s="102">
        <f t="shared" si="15"/>
        <v>-374745.00632110942</v>
      </c>
      <c r="E70" s="102">
        <f t="shared" si="15"/>
        <v>-413890.19319496531</v>
      </c>
      <c r="F70" s="102">
        <f t="shared" si="15"/>
        <v>-456930.24875549623</v>
      </c>
      <c r="G70" s="102">
        <f t="shared" si="15"/>
        <v>-504258.20577699994</v>
      </c>
      <c r="H70" s="102">
        <f t="shared" si="15"/>
        <v>-556307.24053613644</v>
      </c>
      <c r="I70" s="102">
        <f t="shared" si="15"/>
        <v>-613554.8148472812</v>
      </c>
      <c r="J70" s="102">
        <f t="shared" si="15"/>
        <v>-676527.24906583293</v>
      </c>
      <c r="K70" s="102">
        <f t="shared" si="15"/>
        <v>-745804.77120525646</v>
      </c>
      <c r="L70" s="102">
        <f t="shared" si="15"/>
        <v>-822027.09206850571</v>
      </c>
      <c r="M70" s="102">
        <f t="shared" si="15"/>
        <v>-905899.56155226496</v>
      </c>
      <c r="N70" s="102">
        <f t="shared" si="15"/>
        <v>-998199.96709657926</v>
      </c>
      <c r="O70" s="102">
        <f t="shared" si="15"/>
        <v>-1099786.041681905</v>
      </c>
      <c r="P70" s="102">
        <f t="shared" si="15"/>
        <v>-1211603.7558858278</v>
      </c>
      <c r="Q70" s="102">
        <f t="shared" si="15"/>
        <v>-1334696.4763748732</v>
      </c>
      <c r="R70" s="102">
        <f t="shared" si="15"/>
        <v>-1470215.0819030404</v>
      </c>
      <c r="S70" s="102">
        <f t="shared" si="15"/>
        <v>-1619429.137506383</v>
      </c>
      <c r="T70" s="102">
        <f t="shared" si="15"/>
        <v>-1783739.2382200961</v>
      </c>
      <c r="U70" s="102">
        <f t="shared" si="15"/>
        <v>-1964690.6454095424</v>
      </c>
      <c r="V70" s="102">
        <f t="shared" si="15"/>
        <v>-2163988.3518192922</v>
      </c>
      <c r="W70" s="102">
        <f t="shared" si="15"/>
        <v>-2383513.7258374025</v>
      </c>
    </row>
    <row r="71" spans="1:23" ht="12.75" customHeight="1" thickBot="1" x14ac:dyDescent="0.3">
      <c r="A71" s="111" t="s">
        <v>241</v>
      </c>
      <c r="B71" s="112">
        <f t="shared" ref="B71:W71" si="16">B69+B70</f>
        <v>0</v>
      </c>
      <c r="C71" s="112">
        <f>C69+C70</f>
        <v>1493739.5369996664</v>
      </c>
      <c r="D71" s="112">
        <f t="shared" si="16"/>
        <v>1498980.0252844377</v>
      </c>
      <c r="E71" s="112">
        <f t="shared" si="16"/>
        <v>1655560.772779861</v>
      </c>
      <c r="F71" s="112">
        <f t="shared" si="16"/>
        <v>1827720.9950219847</v>
      </c>
      <c r="G71" s="112">
        <f t="shared" si="16"/>
        <v>2017032.8231079995</v>
      </c>
      <c r="H71" s="112">
        <f t="shared" si="16"/>
        <v>2225228.9621445457</v>
      </c>
      <c r="I71" s="112">
        <f t="shared" si="16"/>
        <v>2454219.2593891248</v>
      </c>
      <c r="J71" s="112">
        <f t="shared" si="16"/>
        <v>2706108.9962633317</v>
      </c>
      <c r="K71" s="112">
        <f t="shared" si="16"/>
        <v>2983219.0848210258</v>
      </c>
      <c r="L71" s="112">
        <f t="shared" si="16"/>
        <v>3288108.3682740228</v>
      </c>
      <c r="M71" s="112">
        <f t="shared" si="16"/>
        <v>3623598.2462090598</v>
      </c>
      <c r="N71" s="112">
        <f t="shared" si="16"/>
        <v>3992799.868386317</v>
      </c>
      <c r="O71" s="112">
        <f t="shared" si="16"/>
        <v>4399144.1667276202</v>
      </c>
      <c r="P71" s="112">
        <f t="shared" si="16"/>
        <v>4846415.0235433113</v>
      </c>
      <c r="Q71" s="112">
        <f t="shared" si="16"/>
        <v>5338785.9054994928</v>
      </c>
      <c r="R71" s="112">
        <f t="shared" si="16"/>
        <v>5880860.3276121616</v>
      </c>
      <c r="S71" s="112">
        <f t="shared" si="16"/>
        <v>6477716.550025532</v>
      </c>
      <c r="T71" s="112">
        <f t="shared" si="16"/>
        <v>7134956.9528803844</v>
      </c>
      <c r="U71" s="112">
        <f t="shared" si="16"/>
        <v>7858762.5816381695</v>
      </c>
      <c r="V71" s="112">
        <f t="shared" si="16"/>
        <v>8655953.4072771687</v>
      </c>
      <c r="W71" s="112">
        <f t="shared" si="16"/>
        <v>9534054.90334961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1873725.0316055471</v>
      </c>
      <c r="E74" s="106">
        <f t="shared" si="18"/>
        <v>2069450.9659748264</v>
      </c>
      <c r="F74" s="106">
        <f t="shared" si="18"/>
        <v>2284651.2437774809</v>
      </c>
      <c r="G74" s="106">
        <f t="shared" si="18"/>
        <v>2521291.0288849995</v>
      </c>
      <c r="H74" s="106">
        <f t="shared" si="18"/>
        <v>2781536.2026806823</v>
      </c>
      <c r="I74" s="106">
        <f t="shared" si="18"/>
        <v>3067774.074236406</v>
      </c>
      <c r="J74" s="106">
        <f t="shared" si="18"/>
        <v>3382636.2453291644</v>
      </c>
      <c r="K74" s="106">
        <f t="shared" si="18"/>
        <v>3729023.8560262821</v>
      </c>
      <c r="L74" s="106">
        <f t="shared" si="18"/>
        <v>4110135.4603425283</v>
      </c>
      <c r="M74" s="106">
        <f t="shared" si="18"/>
        <v>4529497.8077613246</v>
      </c>
      <c r="N74" s="106">
        <f t="shared" si="18"/>
        <v>4990999.8354828963</v>
      </c>
      <c r="O74" s="106">
        <f t="shared" si="18"/>
        <v>5498930.2084095255</v>
      </c>
      <c r="P74" s="106">
        <f t="shared" si="18"/>
        <v>6058018.7794291386</v>
      </c>
      <c r="Q74" s="106">
        <f t="shared" si="18"/>
        <v>6673482.3818743657</v>
      </c>
      <c r="R74" s="106">
        <f t="shared" si="18"/>
        <v>7351075.409515202</v>
      </c>
      <c r="S74" s="106">
        <f t="shared" si="18"/>
        <v>8097145.6875319146</v>
      </c>
      <c r="T74" s="106">
        <f t="shared" si="18"/>
        <v>8918696.19110048</v>
      </c>
      <c r="U74" s="106">
        <f t="shared" si="18"/>
        <v>9823453.2270477116</v>
      </c>
      <c r="V74" s="106">
        <f t="shared" si="18"/>
        <v>10819941.75909646</v>
      </c>
      <c r="W74" s="106">
        <f t="shared" si="18"/>
        <v>11917568.629187012</v>
      </c>
    </row>
    <row r="75" spans="1:23" ht="12" customHeight="1" x14ac:dyDescent="0.25">
      <c r="A75" s="74" t="s">
        <v>236</v>
      </c>
      <c r="B75" s="102">
        <f t="shared" ref="B75:W75" si="19">B65</f>
        <v>0</v>
      </c>
      <c r="C75" s="102">
        <f t="shared" si="19"/>
        <v>0</v>
      </c>
      <c r="D75" s="102">
        <f t="shared" si="19"/>
        <v>124305.59285714284</v>
      </c>
      <c r="E75" s="102">
        <f t="shared" si="19"/>
        <v>124305.59285714284</v>
      </c>
      <c r="F75" s="102">
        <f t="shared" si="19"/>
        <v>124305.59285714284</v>
      </c>
      <c r="G75" s="102">
        <f t="shared" si="19"/>
        <v>124305.59285714284</v>
      </c>
      <c r="H75" s="102">
        <f t="shared" si="19"/>
        <v>124305.59285714284</v>
      </c>
      <c r="I75" s="102">
        <f t="shared" si="19"/>
        <v>124305.59285714284</v>
      </c>
      <c r="J75" s="102">
        <f t="shared" si="19"/>
        <v>124305.59285714284</v>
      </c>
      <c r="K75" s="102">
        <f t="shared" si="19"/>
        <v>124305.59285714284</v>
      </c>
      <c r="L75" s="102">
        <f t="shared" si="19"/>
        <v>124305.59285714284</v>
      </c>
      <c r="M75" s="102">
        <f t="shared" si="19"/>
        <v>124305.59285714284</v>
      </c>
      <c r="N75" s="102">
        <f t="shared" si="19"/>
        <v>124305.59285714284</v>
      </c>
      <c r="O75" s="102">
        <f t="shared" si="19"/>
        <v>124305.59285714284</v>
      </c>
      <c r="P75" s="102">
        <f t="shared" si="19"/>
        <v>124305.59285714284</v>
      </c>
      <c r="Q75" s="102">
        <f t="shared" si="19"/>
        <v>124305.59285714284</v>
      </c>
      <c r="R75" s="102">
        <f t="shared" si="19"/>
        <v>124305.59285714284</v>
      </c>
      <c r="S75" s="102">
        <f t="shared" si="19"/>
        <v>124305.59285714284</v>
      </c>
      <c r="T75" s="102">
        <f t="shared" si="19"/>
        <v>124305.59285714284</v>
      </c>
      <c r="U75" s="102">
        <f t="shared" si="19"/>
        <v>124305.59285714284</v>
      </c>
      <c r="V75" s="102">
        <f t="shared" si="19"/>
        <v>124305.59285714284</v>
      </c>
      <c r="W75" s="102">
        <f t="shared" si="19"/>
        <v>124305.59285714284</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-374745.00632110942</v>
      </c>
      <c r="E77" s="109">
        <f>IF(SUM($B$70:E70)+SUM($B$77:D77)&gt;0,0,SUM($B$70:E70)-SUM($B$77:D77))</f>
        <v>-413890.19319496525</v>
      </c>
      <c r="F77" s="109">
        <f>IF(SUM($B$70:F70)+SUM($B$77:E77)&gt;0,0,SUM($B$70:F70)-SUM($B$77:E77))</f>
        <v>-456930.24875549623</v>
      </c>
      <c r="G77" s="109">
        <f>IF(SUM($B$70:G70)+SUM($B$77:F77)&gt;0,0,SUM($B$70:G70)-SUM($B$77:F77))</f>
        <v>-504258.20577700017</v>
      </c>
      <c r="H77" s="109">
        <f>IF(SUM($B$70:H70)+SUM($B$77:G77)&gt;0,0,SUM($B$70:H70)-SUM($B$77:G77))</f>
        <v>-556307.24053613655</v>
      </c>
      <c r="I77" s="109">
        <f>IF(SUM($B$70:I70)+SUM($B$77:H77)&gt;0,0,SUM($B$70:I70)-SUM($B$77:H77))</f>
        <v>-613554.8148472812</v>
      </c>
      <c r="J77" s="109">
        <f>IF(SUM($B$70:J70)+SUM($B$77:I77)&gt;0,0,SUM($B$70:J70)-SUM($B$77:I77))</f>
        <v>-676527.24906583317</v>
      </c>
      <c r="K77" s="109">
        <f>IF(SUM($B$70:K70)+SUM($B$77:J77)&gt;0,0,SUM($B$70:K70)-SUM($B$77:J77))</f>
        <v>-745804.77120525669</v>
      </c>
      <c r="L77" s="109">
        <f>IF(SUM($B$70:L70)+SUM($B$77:K77)&gt;0,0,SUM($B$70:L70)-SUM($B$77:K77))</f>
        <v>-822027.09206850547</v>
      </c>
      <c r="M77" s="109">
        <f>IF(SUM($B$70:M70)+SUM($B$77:L77)&gt;0,0,SUM($B$70:M70)-SUM($B$77:L77))</f>
        <v>-905899.56155226473</v>
      </c>
      <c r="N77" s="109">
        <f>IF(SUM($B$70:N70)+SUM($B$77:M77)&gt;0,0,SUM($B$70:N70)-SUM($B$77:M77))</f>
        <v>-998199.96709657926</v>
      </c>
      <c r="O77" s="109">
        <f>IF(SUM($B$70:O70)+SUM($B$77:N77)&gt;0,0,SUM($B$70:O70)-SUM($B$77:N77))</f>
        <v>-1099786.0416819043</v>
      </c>
      <c r="P77" s="109">
        <f>IF(SUM($B$70:P70)+SUM($B$77:O77)&gt;0,0,SUM($B$70:P70)-SUM($B$77:O77))</f>
        <v>-1211603.7558858283</v>
      </c>
      <c r="Q77" s="109">
        <f>IF(SUM($B$70:Q70)+SUM($B$77:P77)&gt;0,0,SUM($B$70:Q70)-SUM($B$77:P77))</f>
        <v>-1334696.4763748739</v>
      </c>
      <c r="R77" s="109">
        <f>IF(SUM($B$70:R70)+SUM($B$77:Q77)&gt;0,0,SUM($B$70:R70)-SUM($B$77:Q77))</f>
        <v>-1470215.0819030404</v>
      </c>
      <c r="S77" s="109">
        <f>IF(SUM($B$70:S70)+SUM($B$77:R77)&gt;0,0,SUM($B$70:S70)-SUM($B$77:R77))</f>
        <v>-1619429.1375063825</v>
      </c>
      <c r="T77" s="109">
        <f>IF(SUM($B$70:T70)+SUM($B$77:S77)&gt;0,0,SUM($B$70:T70)-SUM($B$77:S77))</f>
        <v>-1783739.2382200956</v>
      </c>
      <c r="U77" s="109">
        <f>IF(SUM($B$70:U70)+SUM($B$77:T77)&gt;0,0,SUM($B$70:U70)-SUM($B$77:T77))</f>
        <v>-1964690.6454095431</v>
      </c>
      <c r="V77" s="109">
        <f>IF(SUM($B$70:V70)+SUM($B$77:U77)&gt;0,0,SUM($B$70:V70)-SUM($B$77:U77))</f>
        <v>-2163988.3518192917</v>
      </c>
      <c r="W77" s="109">
        <f>IF(SUM($B$70:W70)+SUM($B$77:V77)&gt;0,0,SUM($B$70:W70)-SUM($B$77:V77))</f>
        <v>-2383513.725837402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1610165.1064657939</v>
      </c>
      <c r="E82" s="106">
        <f t="shared" si="24"/>
        <v>1760294.7835436841</v>
      </c>
      <c r="F82" s="106">
        <f t="shared" si="24"/>
        <v>1930507.5714424702</v>
      </c>
      <c r="G82" s="106">
        <f t="shared" si="24"/>
        <v>2117675.4487979985</v>
      </c>
      <c r="H82" s="106">
        <f t="shared" si="24"/>
        <v>2323511.0489657284</v>
      </c>
      <c r="I82" s="106">
        <f t="shared" si="24"/>
        <v>2549902.0764343035</v>
      </c>
      <c r="J82" s="106">
        <f t="shared" si="24"/>
        <v>2798929.3833548063</v>
      </c>
      <c r="K82" s="106">
        <f t="shared" si="24"/>
        <v>3072886.9279520647</v>
      </c>
      <c r="L82" s="106">
        <f t="shared" si="24"/>
        <v>3374303.812043149</v>
      </c>
      <c r="M82" s="106">
        <f t="shared" si="24"/>
        <v>3705968.6156679313</v>
      </c>
      <c r="N82" s="106">
        <f t="shared" si="24"/>
        <v>4070956.2698149108</v>
      </c>
      <c r="O82" s="106">
        <f t="shared" si="24"/>
        <v>4472657.7336357087</v>
      </c>
      <c r="P82" s="106">
        <f t="shared" si="24"/>
        <v>4914812.7706420999</v>
      </c>
      <c r="Q82" s="106">
        <f t="shared" si="24"/>
        <v>5401546.1494557206</v>
      </c>
      <c r="R82" s="106">
        <f t="shared" si="24"/>
        <v>5937407.629048829</v>
      </c>
      <c r="S82" s="106">
        <f t="shared" si="24"/>
        <v>6527416.1264246115</v>
      </c>
      <c r="T82" s="106">
        <f t="shared" si="24"/>
        <v>7177108.5067242784</v>
      </c>
      <c r="U82" s="106">
        <f t="shared" si="24"/>
        <v>7892593.4822441963</v>
      </c>
      <c r="V82" s="106">
        <f t="shared" si="24"/>
        <v>8680611.158273045</v>
      </c>
      <c r="W82" s="106">
        <f t="shared" si="24"/>
        <v>9548598.8205413055</v>
      </c>
    </row>
    <row r="83" spans="1:23" ht="12" customHeight="1" x14ac:dyDescent="0.25">
      <c r="A83" s="94" t="s">
        <v>248</v>
      </c>
      <c r="B83" s="106">
        <f>SUM($B$82:B82)</f>
        <v>0</v>
      </c>
      <c r="C83" s="106">
        <f>SUM(B82:C82)</f>
        <v>977375.2548747079</v>
      </c>
      <c r="D83" s="106">
        <f>SUM(B82:D82)</f>
        <v>2587540.3613405018</v>
      </c>
      <c r="E83" s="106">
        <f>SUM($B$82:E82)</f>
        <v>4347835.1448841859</v>
      </c>
      <c r="F83" s="106">
        <f>SUM($B$82:F82)</f>
        <v>6278342.7163266558</v>
      </c>
      <c r="G83" s="106">
        <f>SUM($B$82:G82)</f>
        <v>8396018.1651246548</v>
      </c>
      <c r="H83" s="106">
        <f>SUM($B$82:H82)</f>
        <v>10719529.214090383</v>
      </c>
      <c r="I83" s="106">
        <f>SUM($B$82:I82)</f>
        <v>13269431.290524686</v>
      </c>
      <c r="J83" s="106">
        <f>SUM($B$82:J82)</f>
        <v>16068360.673879493</v>
      </c>
      <c r="K83" s="106">
        <f>SUM($B$82:K82)</f>
        <v>19141247.601831559</v>
      </c>
      <c r="L83" s="106">
        <f>SUM($B$82:L82)</f>
        <v>22515551.413874708</v>
      </c>
      <c r="M83" s="106">
        <f>SUM($B$82:M82)</f>
        <v>26221520.02954264</v>
      </c>
      <c r="N83" s="106">
        <f>SUM($B$82:N82)</f>
        <v>30292476.299357552</v>
      </c>
      <c r="O83" s="106">
        <f>SUM($B$82:O82)</f>
        <v>34765134.032993257</v>
      </c>
      <c r="P83" s="106">
        <f>SUM($B$82:P82)</f>
        <v>39679946.803635359</v>
      </c>
      <c r="Q83" s="106">
        <f>SUM($B$82:Q82)</f>
        <v>45081492.953091078</v>
      </c>
      <c r="R83" s="106">
        <f>SUM($B$82:R82)</f>
        <v>51018900.582139909</v>
      </c>
      <c r="S83" s="106">
        <f>SUM($B$82:S82)</f>
        <v>57546316.70856452</v>
      </c>
      <c r="T83" s="106">
        <f>SUM($B$82:T82)</f>
        <v>64723425.215288796</v>
      </c>
      <c r="U83" s="106">
        <f>SUM($B$82:U82)</f>
        <v>72616018.697532997</v>
      </c>
      <c r="V83" s="106">
        <f>SUM($B$82:V82)</f>
        <v>81296629.855806038</v>
      </c>
      <c r="W83" s="106">
        <f>SUM($B$82:W82)</f>
        <v>90845228.676347345</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1424924.8729785788</v>
      </c>
      <c r="E85" s="106">
        <f t="shared" si="26"/>
        <v>1378569.0214924305</v>
      </c>
      <c r="F85" s="106">
        <f t="shared" si="26"/>
        <v>1337938.5856665242</v>
      </c>
      <c r="G85" s="106">
        <f t="shared" si="26"/>
        <v>1298810.0118946417</v>
      </c>
      <c r="H85" s="106">
        <f t="shared" si="26"/>
        <v>1261108.7082306505</v>
      </c>
      <c r="I85" s="106">
        <f t="shared" si="26"/>
        <v>1224765.2104516318</v>
      </c>
      <c r="J85" s="106">
        <f t="shared" si="26"/>
        <v>1189714.7254887864</v>
      </c>
      <c r="K85" s="106">
        <f t="shared" si="26"/>
        <v>1155896.721906557</v>
      </c>
      <c r="L85" s="106">
        <f t="shared" si="26"/>
        <v>1123254.5622539918</v>
      </c>
      <c r="M85" s="106">
        <f t="shared" si="26"/>
        <v>1091735.1726968798</v>
      </c>
      <c r="N85" s="106">
        <f t="shared" si="26"/>
        <v>1061288.7458570518</v>
      </c>
      <c r="O85" s="106">
        <f t="shared" si="26"/>
        <v>1031868.4732440159</v>
      </c>
      <c r="P85" s="106">
        <f t="shared" si="26"/>
        <v>1003430.3040706597</v>
      </c>
      <c r="Q85" s="106">
        <f t="shared" si="26"/>
        <v>975932.7276049538</v>
      </c>
      <c r="R85" s="106">
        <f t="shared" si="26"/>
        <v>949336.5765288343</v>
      </c>
      <c r="S85" s="106">
        <f t="shared" si="26"/>
        <v>923604.84905837779</v>
      </c>
      <c r="T85" s="106">
        <f t="shared" si="26"/>
        <v>898702.54783011845</v>
      </c>
      <c r="U85" s="106">
        <f t="shared" si="26"/>
        <v>874596.53378068062</v>
      </c>
      <c r="V85" s="106">
        <f t="shared" si="26"/>
        <v>851255.39344393264</v>
      </c>
      <c r="W85" s="106">
        <f t="shared" si="26"/>
        <v>828649.31826461293</v>
      </c>
    </row>
    <row r="86" spans="1:23" ht="21.75" customHeight="1" x14ac:dyDescent="0.25">
      <c r="A86" s="110" t="s">
        <v>251</v>
      </c>
      <c r="B86" s="106">
        <f>SUM(B85)</f>
        <v>0</v>
      </c>
      <c r="C86" s="106">
        <f t="shared" ref="C86:W86" si="27">C85+B86</f>
        <v>977375.2548747079</v>
      </c>
      <c r="D86" s="106">
        <f t="shared" si="27"/>
        <v>2402300.1278532865</v>
      </c>
      <c r="E86" s="106">
        <f t="shared" si="27"/>
        <v>3780869.1493457169</v>
      </c>
      <c r="F86" s="106">
        <f t="shared" si="27"/>
        <v>5118807.7350122407</v>
      </c>
      <c r="G86" s="106">
        <f t="shared" si="27"/>
        <v>6417617.7469068822</v>
      </c>
      <c r="H86" s="106">
        <f t="shared" si="27"/>
        <v>7678726.4551375322</v>
      </c>
      <c r="I86" s="106">
        <f t="shared" si="27"/>
        <v>8903491.6655891649</v>
      </c>
      <c r="J86" s="106">
        <f t="shared" si="27"/>
        <v>10093206.391077951</v>
      </c>
      <c r="K86" s="106">
        <f t="shared" si="27"/>
        <v>11249103.112984508</v>
      </c>
      <c r="L86" s="106">
        <f t="shared" si="27"/>
        <v>12372357.675238499</v>
      </c>
      <c r="M86" s="106">
        <f t="shared" si="27"/>
        <v>13464092.847935379</v>
      </c>
      <c r="N86" s="106">
        <f t="shared" si="27"/>
        <v>14525381.593792431</v>
      </c>
      <c r="O86" s="106">
        <f t="shared" si="27"/>
        <v>15557250.067036446</v>
      </c>
      <c r="P86" s="106">
        <f t="shared" si="27"/>
        <v>16560680.371107105</v>
      </c>
      <c r="Q86" s="106">
        <f t="shared" si="27"/>
        <v>17536613.098712061</v>
      </c>
      <c r="R86" s="106">
        <f t="shared" si="27"/>
        <v>18485949.675240897</v>
      </c>
      <c r="S86" s="106">
        <f t="shared" si="27"/>
        <v>19409554.524299275</v>
      </c>
      <c r="T86" s="106">
        <f t="shared" si="27"/>
        <v>20308257.072129395</v>
      </c>
      <c r="U86" s="106">
        <f t="shared" si="27"/>
        <v>21182853.605910074</v>
      </c>
      <c r="V86" s="106">
        <f t="shared" si="27"/>
        <v>22034108.999354005</v>
      </c>
      <c r="W86" s="106">
        <f t="shared" si="27"/>
        <v>22862758.317618616</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O_К1_8</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Строительство ВЛ-6кВ, 0,7км, строительство КЛ-6кВ - 0,1км, строительство КЛ-0,4кВ - 0,25км, установка п.у. 2 шт</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263</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264</v>
      </c>
      <c r="B21" s="243" t="s">
        <v>265</v>
      </c>
      <c r="C21" s="242" t="s">
        <v>266</v>
      </c>
      <c r="D21" s="242"/>
      <c r="E21" s="242"/>
      <c r="F21" s="242"/>
      <c r="G21" s="243" t="s">
        <v>267</v>
      </c>
      <c r="H21" s="248" t="s">
        <v>268</v>
      </c>
      <c r="I21" s="243" t="s">
        <v>269</v>
      </c>
      <c r="J21" s="243" t="s">
        <v>270</v>
      </c>
    </row>
    <row r="22" spans="1:10" s="4" customFormat="1" ht="46.5" customHeight="1" x14ac:dyDescent="0.25">
      <c r="A22" s="243"/>
      <c r="B22" s="243"/>
      <c r="C22" s="249" t="s">
        <v>271</v>
      </c>
      <c r="D22" s="249"/>
      <c r="E22" s="246" t="s">
        <v>272</v>
      </c>
      <c r="F22" s="247"/>
      <c r="G22" s="243"/>
      <c r="H22" s="250"/>
      <c r="I22" s="243"/>
      <c r="J22" s="243"/>
    </row>
    <row r="23" spans="1:10" s="4" customFormat="1" ht="31.5" x14ac:dyDescent="0.25">
      <c r="A23" s="243"/>
      <c r="B23" s="243"/>
      <c r="C23" s="138" t="s">
        <v>273</v>
      </c>
      <c r="D23" s="138" t="s">
        <v>274</v>
      </c>
      <c r="E23" s="138" t="s">
        <v>273</v>
      </c>
      <c r="F23" s="138" t="s">
        <v>274</v>
      </c>
      <c r="G23" s="243"/>
      <c r="H23" s="249"/>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548</v>
      </c>
      <c r="F25" s="224" t="s">
        <v>548</v>
      </c>
      <c r="G25" s="141" t="s">
        <v>258</v>
      </c>
      <c r="H25" s="141" t="s">
        <v>258</v>
      </c>
      <c r="I25" s="142" t="s">
        <v>258</v>
      </c>
      <c r="J25" s="143" t="s">
        <v>258</v>
      </c>
    </row>
    <row r="26" spans="1:10" s="4" customFormat="1" x14ac:dyDescent="0.25">
      <c r="A26" s="139" t="s">
        <v>276</v>
      </c>
      <c r="B26" s="144" t="s">
        <v>277</v>
      </c>
      <c r="C26" s="145" t="s">
        <v>104</v>
      </c>
      <c r="D26" s="145" t="s">
        <v>104</v>
      </c>
      <c r="E26" s="225">
        <v>45350</v>
      </c>
      <c r="F26" s="225">
        <v>45350</v>
      </c>
      <c r="G26" s="146"/>
      <c r="H26" s="146"/>
      <c r="I26" s="147" t="s">
        <v>258</v>
      </c>
      <c r="J26" s="147" t="s">
        <v>258</v>
      </c>
    </row>
    <row r="27" spans="1:10" s="4" customFormat="1" ht="31.5" x14ac:dyDescent="0.25">
      <c r="A27" s="139" t="s">
        <v>278</v>
      </c>
      <c r="B27" s="144" t="s">
        <v>279</v>
      </c>
      <c r="C27" s="145" t="s">
        <v>104</v>
      </c>
      <c r="D27" s="145" t="s">
        <v>104</v>
      </c>
      <c r="E27" s="224" t="s">
        <v>104</v>
      </c>
      <c r="F27" s="224" t="s">
        <v>104</v>
      </c>
      <c r="G27" s="146"/>
      <c r="H27" s="146"/>
      <c r="I27" s="147" t="s">
        <v>258</v>
      </c>
      <c r="J27" s="147" t="s">
        <v>258</v>
      </c>
    </row>
    <row r="28" spans="1:10" s="4" customFormat="1" ht="63" x14ac:dyDescent="0.25">
      <c r="A28" s="139" t="s">
        <v>280</v>
      </c>
      <c r="B28" s="144" t="s">
        <v>281</v>
      </c>
      <c r="C28" s="145" t="s">
        <v>104</v>
      </c>
      <c r="D28" s="145" t="s">
        <v>104</v>
      </c>
      <c r="E28" s="224" t="s">
        <v>104</v>
      </c>
      <c r="F28" s="224" t="s">
        <v>104</v>
      </c>
      <c r="G28" s="146"/>
      <c r="H28" s="146"/>
      <c r="I28" s="146" t="s">
        <v>258</v>
      </c>
      <c r="J28" s="146" t="s">
        <v>258</v>
      </c>
    </row>
    <row r="29" spans="1:10" s="4" customFormat="1" ht="31.5" x14ac:dyDescent="0.25">
      <c r="A29" s="139" t="s">
        <v>282</v>
      </c>
      <c r="B29" s="144" t="s">
        <v>283</v>
      </c>
      <c r="C29" s="145" t="s">
        <v>104</v>
      </c>
      <c r="D29" s="145" t="s">
        <v>104</v>
      </c>
      <c r="E29" s="224" t="s">
        <v>104</v>
      </c>
      <c r="F29" s="224" t="s">
        <v>104</v>
      </c>
      <c r="G29" s="146"/>
      <c r="H29" s="146"/>
      <c r="I29" s="147" t="s">
        <v>258</v>
      </c>
      <c r="J29" s="147" t="s">
        <v>258</v>
      </c>
    </row>
    <row r="30" spans="1:10" s="4" customFormat="1" ht="63" x14ac:dyDescent="0.25">
      <c r="A30" s="139" t="s">
        <v>284</v>
      </c>
      <c r="B30" s="144" t="s">
        <v>285</v>
      </c>
      <c r="C30" s="145" t="s">
        <v>104</v>
      </c>
      <c r="D30" s="145" t="s">
        <v>104</v>
      </c>
      <c r="E30" s="224" t="s">
        <v>549</v>
      </c>
      <c r="F30" s="224" t="s">
        <v>549</v>
      </c>
      <c r="G30" s="146"/>
      <c r="H30" s="146"/>
      <c r="I30" s="146" t="s">
        <v>258</v>
      </c>
      <c r="J30" s="146" t="s">
        <v>258</v>
      </c>
    </row>
    <row r="31" spans="1:10" s="4" customFormat="1" ht="31.5" x14ac:dyDescent="0.25">
      <c r="A31" s="139" t="s">
        <v>286</v>
      </c>
      <c r="B31" s="148" t="s">
        <v>287</v>
      </c>
      <c r="C31" s="145" t="s">
        <v>104</v>
      </c>
      <c r="D31" s="145" t="s">
        <v>104</v>
      </c>
      <c r="E31" s="225">
        <v>45373</v>
      </c>
      <c r="F31" s="225">
        <v>45373</v>
      </c>
      <c r="G31" s="146"/>
      <c r="H31" s="146"/>
      <c r="I31" s="146" t="s">
        <v>258</v>
      </c>
      <c r="J31" s="146" t="s">
        <v>258</v>
      </c>
    </row>
    <row r="32" spans="1:10" s="4" customFormat="1" ht="31.5" x14ac:dyDescent="0.25">
      <c r="A32" s="139" t="s">
        <v>288</v>
      </c>
      <c r="B32" s="148" t="s">
        <v>289</v>
      </c>
      <c r="C32" s="145">
        <v>45457</v>
      </c>
      <c r="D32" s="145">
        <v>45457</v>
      </c>
      <c r="E32" s="225">
        <v>45473</v>
      </c>
      <c r="F32" s="225">
        <v>45473</v>
      </c>
      <c r="G32" s="146"/>
      <c r="H32" s="146"/>
      <c r="I32" s="146" t="s">
        <v>258</v>
      </c>
      <c r="J32" s="146" t="s">
        <v>258</v>
      </c>
    </row>
    <row r="33" spans="1:10" s="4" customFormat="1" ht="47.25" x14ac:dyDescent="0.25">
      <c r="A33" s="139" t="s">
        <v>290</v>
      </c>
      <c r="B33" s="148" t="s">
        <v>291</v>
      </c>
      <c r="C33" s="145" t="s">
        <v>104</v>
      </c>
      <c r="D33" s="145" t="s">
        <v>104</v>
      </c>
      <c r="E33" s="224" t="s">
        <v>104</v>
      </c>
      <c r="F33" s="224" t="s">
        <v>104</v>
      </c>
      <c r="G33" s="146"/>
      <c r="H33" s="146"/>
      <c r="I33" s="146" t="s">
        <v>258</v>
      </c>
      <c r="J33" s="146" t="s">
        <v>258</v>
      </c>
    </row>
    <row r="34" spans="1:10" s="4" customFormat="1" ht="63" x14ac:dyDescent="0.25">
      <c r="A34" s="139" t="s">
        <v>292</v>
      </c>
      <c r="B34" s="148" t="s">
        <v>293</v>
      </c>
      <c r="C34" s="145" t="s">
        <v>104</v>
      </c>
      <c r="D34" s="145" t="s">
        <v>104</v>
      </c>
      <c r="E34" s="224" t="s">
        <v>104</v>
      </c>
      <c r="F34" s="224" t="s">
        <v>104</v>
      </c>
      <c r="G34" s="146"/>
      <c r="H34" s="146"/>
      <c r="I34" s="146" t="s">
        <v>258</v>
      </c>
      <c r="J34" s="146" t="s">
        <v>258</v>
      </c>
    </row>
    <row r="35" spans="1:10" s="4" customFormat="1" ht="31.5" x14ac:dyDescent="0.25">
      <c r="A35" s="139" t="s">
        <v>294</v>
      </c>
      <c r="B35" s="148" t="s">
        <v>295</v>
      </c>
      <c r="C35" s="145">
        <v>45487</v>
      </c>
      <c r="D35" s="145">
        <v>45487</v>
      </c>
      <c r="E35" s="225">
        <v>45621</v>
      </c>
      <c r="F35" s="225">
        <v>45621</v>
      </c>
      <c r="G35" s="146"/>
      <c r="H35" s="146"/>
      <c r="I35" s="146" t="s">
        <v>258</v>
      </c>
      <c r="J35" s="146" t="s">
        <v>258</v>
      </c>
    </row>
    <row r="36" spans="1:10" s="4" customFormat="1" ht="31.5" x14ac:dyDescent="0.25">
      <c r="A36" s="139" t="s">
        <v>296</v>
      </c>
      <c r="B36" s="148" t="s">
        <v>297</v>
      </c>
      <c r="C36" s="145" t="s">
        <v>104</v>
      </c>
      <c r="D36" s="145" t="s">
        <v>104</v>
      </c>
      <c r="E36" s="224" t="s">
        <v>104</v>
      </c>
      <c r="F36" s="224" t="s">
        <v>104</v>
      </c>
      <c r="G36" s="146"/>
      <c r="H36" s="146"/>
      <c r="I36" s="146" t="s">
        <v>258</v>
      </c>
      <c r="J36" s="146" t="s">
        <v>258</v>
      </c>
    </row>
    <row r="37" spans="1:10" s="4" customFormat="1" x14ac:dyDescent="0.25">
      <c r="A37" s="139" t="s">
        <v>298</v>
      </c>
      <c r="B37" s="148" t="s">
        <v>299</v>
      </c>
      <c r="C37" s="145">
        <v>45517</v>
      </c>
      <c r="D37" s="145">
        <v>45517</v>
      </c>
      <c r="E37" s="225">
        <v>45616</v>
      </c>
      <c r="F37" s="225">
        <v>45616</v>
      </c>
      <c r="G37" s="146"/>
      <c r="H37" s="146"/>
      <c r="I37" s="146" t="s">
        <v>258</v>
      </c>
      <c r="J37" s="146" t="s">
        <v>258</v>
      </c>
    </row>
    <row r="38" spans="1:10" s="4" customFormat="1" x14ac:dyDescent="0.25">
      <c r="A38" s="139" t="s">
        <v>300</v>
      </c>
      <c r="B38" s="140" t="s">
        <v>301</v>
      </c>
      <c r="C38" s="146" t="s">
        <v>258</v>
      </c>
      <c r="D38" s="146" t="s">
        <v>258</v>
      </c>
      <c r="E38" s="224" t="s">
        <v>104</v>
      </c>
      <c r="F38" s="224" t="s">
        <v>104</v>
      </c>
      <c r="G38" s="146"/>
      <c r="H38" s="146"/>
      <c r="I38" s="142" t="s">
        <v>258</v>
      </c>
      <c r="J38" s="142" t="s">
        <v>258</v>
      </c>
    </row>
    <row r="39" spans="1:10" s="4" customFormat="1" ht="63" x14ac:dyDescent="0.25">
      <c r="A39" s="139" t="s">
        <v>15</v>
      </c>
      <c r="B39" s="148" t="s">
        <v>302</v>
      </c>
      <c r="C39" s="145">
        <v>45547</v>
      </c>
      <c r="D39" s="145">
        <v>45547</v>
      </c>
      <c r="E39" s="224" t="s">
        <v>104</v>
      </c>
      <c r="F39" s="224" t="s">
        <v>104</v>
      </c>
      <c r="G39" s="146"/>
      <c r="H39" s="146"/>
      <c r="I39" s="146" t="s">
        <v>258</v>
      </c>
      <c r="J39" s="146" t="s">
        <v>258</v>
      </c>
    </row>
    <row r="40" spans="1:10" s="4" customFormat="1" x14ac:dyDescent="0.25">
      <c r="A40" s="139" t="s">
        <v>303</v>
      </c>
      <c r="B40" s="148" t="s">
        <v>304</v>
      </c>
      <c r="C40" s="145">
        <v>45557</v>
      </c>
      <c r="D40" s="145">
        <v>45557</v>
      </c>
      <c r="E40" s="224" t="s">
        <v>104</v>
      </c>
      <c r="F40" s="224" t="s">
        <v>104</v>
      </c>
      <c r="G40" s="146"/>
      <c r="H40" s="146"/>
      <c r="I40" s="146" t="s">
        <v>258</v>
      </c>
      <c r="J40" s="146" t="s">
        <v>258</v>
      </c>
    </row>
    <row r="41" spans="1:10" s="4" customFormat="1" ht="47.25" x14ac:dyDescent="0.25">
      <c r="A41" s="139" t="s">
        <v>305</v>
      </c>
      <c r="B41" s="140" t="s">
        <v>306</v>
      </c>
      <c r="C41" s="146" t="s">
        <v>258</v>
      </c>
      <c r="D41" s="146" t="s">
        <v>258</v>
      </c>
      <c r="E41" s="225">
        <v>45646</v>
      </c>
      <c r="F41" s="225">
        <v>45646</v>
      </c>
      <c r="G41" s="146"/>
      <c r="H41" s="146"/>
      <c r="I41" s="142" t="s">
        <v>258</v>
      </c>
      <c r="J41" s="142" t="s">
        <v>258</v>
      </c>
    </row>
    <row r="42" spans="1:10" s="4" customFormat="1" ht="31.5" x14ac:dyDescent="0.25">
      <c r="A42" s="139" t="s">
        <v>17</v>
      </c>
      <c r="B42" s="148" t="s">
        <v>307</v>
      </c>
      <c r="C42" s="145">
        <v>45587</v>
      </c>
      <c r="D42" s="145">
        <v>45587</v>
      </c>
      <c r="E42" s="224" t="s">
        <v>104</v>
      </c>
      <c r="F42" s="224" t="s">
        <v>104</v>
      </c>
      <c r="G42" s="146"/>
      <c r="H42" s="146"/>
      <c r="I42" s="146" t="s">
        <v>258</v>
      </c>
      <c r="J42" s="146" t="s">
        <v>258</v>
      </c>
    </row>
    <row r="43" spans="1:10" s="4" customFormat="1" x14ac:dyDescent="0.25">
      <c r="A43" s="139" t="s">
        <v>308</v>
      </c>
      <c r="B43" s="148" t="s">
        <v>309</v>
      </c>
      <c r="C43" s="145">
        <v>45587</v>
      </c>
      <c r="D43" s="145">
        <v>45587</v>
      </c>
      <c r="E43" s="224" t="s">
        <v>104</v>
      </c>
      <c r="F43" s="224" t="s">
        <v>104</v>
      </c>
      <c r="G43" s="146"/>
      <c r="H43" s="146"/>
      <c r="I43" s="146" t="s">
        <v>258</v>
      </c>
      <c r="J43" s="146" t="s">
        <v>258</v>
      </c>
    </row>
    <row r="44" spans="1:10" s="4" customFormat="1" x14ac:dyDescent="0.25">
      <c r="A44" s="139" t="s">
        <v>310</v>
      </c>
      <c r="B44" s="148" t="s">
        <v>311</v>
      </c>
      <c r="C44" s="145">
        <v>45597</v>
      </c>
      <c r="D44" s="145">
        <v>45597</v>
      </c>
      <c r="E44" s="224" t="s">
        <v>104</v>
      </c>
      <c r="F44" s="224" t="s">
        <v>104</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6" t="s">
        <v>104</v>
      </c>
      <c r="F46" s="226" t="s">
        <v>104</v>
      </c>
      <c r="G46" s="146"/>
      <c r="H46" s="146"/>
      <c r="I46" s="146" t="s">
        <v>258</v>
      </c>
      <c r="J46" s="146" t="s">
        <v>258</v>
      </c>
    </row>
    <row r="47" spans="1:10" s="4" customFormat="1" x14ac:dyDescent="0.25">
      <c r="A47" s="139" t="s">
        <v>316</v>
      </c>
      <c r="B47" s="148" t="s">
        <v>317</v>
      </c>
      <c r="C47" s="145">
        <v>45627</v>
      </c>
      <c r="D47" s="145">
        <v>45627</v>
      </c>
      <c r="E47" s="225">
        <v>45649</v>
      </c>
      <c r="F47" s="225">
        <v>45649</v>
      </c>
      <c r="G47" s="146"/>
      <c r="H47" s="146"/>
      <c r="I47" s="146" t="s">
        <v>258</v>
      </c>
      <c r="J47" s="146" t="s">
        <v>258</v>
      </c>
    </row>
    <row r="48" spans="1:10" s="4" customFormat="1" ht="31.5" x14ac:dyDescent="0.25">
      <c r="A48" s="139" t="s">
        <v>318</v>
      </c>
      <c r="B48" s="140" t="s">
        <v>319</v>
      </c>
      <c r="C48" s="146" t="s">
        <v>258</v>
      </c>
      <c r="D48" s="146" t="s">
        <v>258</v>
      </c>
      <c r="E48" s="225">
        <v>45651</v>
      </c>
      <c r="F48" s="225">
        <v>45651</v>
      </c>
      <c r="G48" s="146"/>
      <c r="H48" s="146"/>
      <c r="I48" s="142" t="s">
        <v>258</v>
      </c>
      <c r="J48" s="142" t="s">
        <v>258</v>
      </c>
    </row>
    <row r="49" spans="1:10" s="4" customFormat="1" ht="31.5" x14ac:dyDescent="0.25">
      <c r="A49" s="139" t="s">
        <v>19</v>
      </c>
      <c r="B49" s="148" t="s">
        <v>320</v>
      </c>
      <c r="C49" s="145">
        <v>45641</v>
      </c>
      <c r="D49" s="145">
        <v>45641</v>
      </c>
      <c r="E49" s="225">
        <v>45651</v>
      </c>
      <c r="F49" s="225">
        <v>45651</v>
      </c>
      <c r="G49" s="146"/>
      <c r="H49" s="146"/>
      <c r="I49" s="146" t="s">
        <v>258</v>
      </c>
      <c r="J49" s="146" t="s">
        <v>258</v>
      </c>
    </row>
    <row r="50" spans="1:10" s="4" customFormat="1" ht="78.75" x14ac:dyDescent="0.25">
      <c r="A50" s="139" t="s">
        <v>321</v>
      </c>
      <c r="B50" s="148" t="s">
        <v>322</v>
      </c>
      <c r="C50" s="145">
        <v>45641</v>
      </c>
      <c r="D50" s="145">
        <v>45641</v>
      </c>
      <c r="E50" s="225">
        <v>45653</v>
      </c>
      <c r="F50" s="225">
        <v>45653</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45641</v>
      </c>
      <c r="D52" s="145">
        <v>45641</v>
      </c>
      <c r="E52" s="225">
        <v>45653</v>
      </c>
      <c r="F52" s="225">
        <v>45653</v>
      </c>
      <c r="G52" s="146"/>
      <c r="H52" s="146"/>
      <c r="I52" s="146" t="s">
        <v>258</v>
      </c>
      <c r="J52" s="146" t="s">
        <v>258</v>
      </c>
    </row>
    <row r="53" spans="1:10" s="4" customFormat="1" ht="31.5" x14ac:dyDescent="0.25">
      <c r="A53" s="139" t="s">
        <v>327</v>
      </c>
      <c r="B53" s="149" t="s">
        <v>328</v>
      </c>
      <c r="C53" s="145">
        <v>45641</v>
      </c>
      <c r="D53" s="145">
        <v>45641</v>
      </c>
      <c r="E53" s="225">
        <v>45742</v>
      </c>
      <c r="F53" s="225">
        <v>45742</v>
      </c>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2024-10-29T06:46:25Z</dcterms:created>
  <dcterms:modified xsi:type="dcterms:W3CDTF">2026-02-14T21:07:39Z</dcterms:modified>
</cp:coreProperties>
</file>